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Users\T0526745\Desktop\"/>
    </mc:Choice>
  </mc:AlternateContent>
  <xr:revisionPtr revIDLastSave="0" documentId="13_ncr:1_{400287A3-9164-4A5A-859C-B2B9C1E07107}" xr6:coauthVersionLast="36" xr6:coauthVersionMax="36" xr10:uidLastSave="{00000000-0000-0000-0000-000000000000}"/>
  <bookViews>
    <workbookView xWindow="0" yWindow="0" windowWidth="28800" windowHeight="12360" tabRatio="908" xr2:uid="{00000000-000D-0000-FFFF-FFFF00000000}"/>
  </bookViews>
  <sheets>
    <sheet name="入力表" sheetId="19" r:id="rId1"/>
    <sheet name="１契約者及び訓練規模等" sheetId="25" r:id="rId2"/>
    <sheet name="２-（１）委託実績（東京都）" sheetId="5" state="hidden" r:id="rId3"/>
    <sheet name="２ 公共機関における訓練実績" sheetId="71" r:id="rId4"/>
    <sheet name="３訓練実施施設の概要" sheetId="1" r:id="rId5"/>
    <sheet name="３-２ 訓練実施施設２の概要" sheetId="83" r:id="rId6"/>
    <sheet name="４訓練の概要" sheetId="4" r:id="rId7"/>
    <sheet name="５講師名簿" sheetId="15" r:id="rId8"/>
    <sheet name="６カリキュラム" sheetId="20" r:id="rId9"/>
    <sheet name="７就職支援の概要・カリキュラム" sheetId="16" r:id="rId10"/>
    <sheet name="８就職担当名簿" sheetId="21" r:id="rId11"/>
    <sheet name="９事務担当名簿" sheetId="69" r:id="rId12"/>
    <sheet name="１０月別カリキュラム(1月)" sheetId="98" r:id="rId13"/>
    <sheet name="１０月別カリキュラム(3月)" sheetId="101" r:id="rId14"/>
    <sheet name="１１テキスト内訳" sheetId="14" r:id="rId15"/>
    <sheet name="１２ポジションシート(離職)" sheetId="70" state="hidden" r:id="rId16"/>
    <sheet name="１２オンライン環境等" sheetId="82" r:id="rId17"/>
    <sheet name="１３提出物一覧" sheetId="27" r:id="rId18"/>
    <sheet name="祝日" sheetId="86" r:id="rId19"/>
  </sheets>
  <externalReferences>
    <externalReference r:id="rId20"/>
  </externalReferences>
  <definedNames>
    <definedName name="_xlnm.Print_Area" localSheetId="12">'１０月別カリキュラム(1月)'!$A$1:$Z$54</definedName>
    <definedName name="_xlnm.Print_Area" localSheetId="13">'１０月別カリキュラム(3月)'!$A$1:$Z$54</definedName>
    <definedName name="_xlnm.Print_Area" localSheetId="16">'１２オンライン環境等'!$A$1:$E$12</definedName>
    <definedName name="_xlnm.Print_Area" localSheetId="17">'１３提出物一覧'!$A$1:$L$25</definedName>
    <definedName name="_xlnm.Print_Area" localSheetId="1">'１契約者及び訓練規模等'!$A$1:$O$33</definedName>
    <definedName name="_xlnm.Print_Area" localSheetId="3">'２ 公共機関における訓練実績'!$A$1:$J$33</definedName>
    <definedName name="_xlnm.Print_Area" localSheetId="2">'２-（１）委託実績（東京都）'!$A$1:$R$40</definedName>
    <definedName name="_xlnm.Print_Area" localSheetId="7">'５講師名簿'!$A$1:$R$68</definedName>
    <definedName name="_xlnm.Print_Area" localSheetId="8">'６カリキュラム'!$A$1:$L$74</definedName>
    <definedName name="_xlnm.Print_Area" localSheetId="9">'７就職支援の概要・カリキュラム'!$A$1:$J$38</definedName>
    <definedName name="_xlnm.Print_Area" localSheetId="10">'８就職担当名簿'!$A$1:$Q$62</definedName>
    <definedName name="_xlnm.Print_Area" localSheetId="0">入力表!$A$1:$AH$65</definedName>
    <definedName name="就職支援時間">入力表!$F$13</definedName>
    <definedName name="祝日">祝日!$A$2:$A$42</definedName>
    <definedName name="総訓練時間">入力表!$C$13</definedName>
  </definedNames>
  <calcPr calcId="191029"/>
</workbook>
</file>

<file path=xl/calcChain.xml><?xml version="1.0" encoding="utf-8"?>
<calcChain xmlns="http://schemas.openxmlformats.org/spreadsheetml/2006/main">
  <c r="D3" i="4" l="1"/>
  <c r="P53" i="98" l="1"/>
  <c r="L53" i="98"/>
  <c r="P53" i="101"/>
  <c r="L53" i="101"/>
  <c r="K22" i="25" l="1"/>
  <c r="I3" i="71" l="1"/>
  <c r="F3" i="71"/>
  <c r="J34" i="16" l="1"/>
  <c r="J67" i="20"/>
  <c r="K67" i="20"/>
  <c r="K38" i="20"/>
  <c r="K68" i="20" s="1"/>
  <c r="L33" i="25" l="1"/>
  <c r="F33" i="25"/>
  <c r="C32" i="25" l="1"/>
  <c r="W54" i="101"/>
  <c r="S54" i="101"/>
  <c r="O54" i="101"/>
  <c r="X53" i="101"/>
  <c r="W53" i="101"/>
  <c r="T53" i="101"/>
  <c r="S53" i="101"/>
  <c r="O53" i="101"/>
  <c r="H53" i="101"/>
  <c r="D53" i="101"/>
  <c r="Y52" i="101"/>
  <c r="W51" i="101"/>
  <c r="S51" i="101"/>
  <c r="O51" i="101"/>
  <c r="K51" i="101"/>
  <c r="G51" i="101"/>
  <c r="C51" i="101"/>
  <c r="Y50" i="101"/>
  <c r="Y49" i="101"/>
  <c r="Y48" i="101"/>
  <c r="W47" i="101"/>
  <c r="S47" i="101"/>
  <c r="O47" i="101"/>
  <c r="K47" i="101"/>
  <c r="G47" i="101"/>
  <c r="C47" i="101"/>
  <c r="M17" i="101"/>
  <c r="N17" i="101" s="1"/>
  <c r="A17" i="101"/>
  <c r="B17" i="101" s="1"/>
  <c r="N16" i="101"/>
  <c r="B16" i="101"/>
  <c r="M15" i="101"/>
  <c r="A15" i="101"/>
  <c r="L7" i="101"/>
  <c r="K54" i="101" s="1"/>
  <c r="L6" i="101"/>
  <c r="G53" i="101" s="1"/>
  <c r="L5" i="101"/>
  <c r="K4" i="101"/>
  <c r="K3" i="101"/>
  <c r="M17" i="98"/>
  <c r="N17" i="98" s="1"/>
  <c r="M18" i="98"/>
  <c r="N18" i="98" s="1"/>
  <c r="M19" i="98"/>
  <c r="N19" i="98" s="1"/>
  <c r="M20" i="98"/>
  <c r="N20" i="98" s="1"/>
  <c r="M21" i="98"/>
  <c r="N21" i="98" s="1"/>
  <c r="Y52" i="98"/>
  <c r="Y50" i="98"/>
  <c r="Y48" i="98"/>
  <c r="Y49" i="98"/>
  <c r="S53" i="98"/>
  <c r="X53" i="98"/>
  <c r="T53" i="98"/>
  <c r="W51" i="98"/>
  <c r="S51" i="98"/>
  <c r="O51" i="98"/>
  <c r="W47" i="98"/>
  <c r="S47" i="98"/>
  <c r="O47" i="98"/>
  <c r="N16" i="98"/>
  <c r="M15" i="98"/>
  <c r="AC12" i="21"/>
  <c r="AD12" i="21"/>
  <c r="H8" i="16"/>
  <c r="M22" i="98" l="1"/>
  <c r="Y51" i="101"/>
  <c r="G54" i="101"/>
  <c r="M18" i="101"/>
  <c r="A18" i="101"/>
  <c r="C54" i="101"/>
  <c r="K53" i="101"/>
  <c r="Y47" i="101"/>
  <c r="C53" i="101"/>
  <c r="S54" i="98"/>
  <c r="O54" i="98"/>
  <c r="O53" i="98"/>
  <c r="W54" i="98"/>
  <c r="W53" i="98"/>
  <c r="E19" i="25"/>
  <c r="E18" i="25"/>
  <c r="E17" i="25"/>
  <c r="G27" i="25"/>
  <c r="J26" i="25"/>
  <c r="G26" i="25"/>
  <c r="N22" i="98" l="1"/>
  <c r="M23" i="98"/>
  <c r="B18" i="101"/>
  <c r="A19" i="101"/>
  <c r="N18" i="101"/>
  <c r="M19" i="101"/>
  <c r="AD14" i="21"/>
  <c r="AD9" i="21"/>
  <c r="AD13" i="21"/>
  <c r="AD11" i="21"/>
  <c r="AD10" i="21"/>
  <c r="AC14" i="21"/>
  <c r="AC13" i="21"/>
  <c r="AC11" i="21"/>
  <c r="AC10" i="21"/>
  <c r="AH7" i="15"/>
  <c r="AH6" i="15"/>
  <c r="AH5" i="15"/>
  <c r="AH4" i="15"/>
  <c r="AH3" i="15"/>
  <c r="AI7" i="15"/>
  <c r="AI6" i="15"/>
  <c r="AI5" i="15"/>
  <c r="AI4" i="15"/>
  <c r="AI3" i="15"/>
  <c r="AI2" i="15"/>
  <c r="S12" i="21" l="1"/>
  <c r="N23" i="98"/>
  <c r="M24" i="98"/>
  <c r="N19" i="101"/>
  <c r="M20" i="101"/>
  <c r="B19" i="101"/>
  <c r="A20" i="101"/>
  <c r="S14" i="21"/>
  <c r="S13" i="21"/>
  <c r="S11" i="21"/>
  <c r="S10" i="21"/>
  <c r="T4" i="15"/>
  <c r="T6" i="15"/>
  <c r="T3" i="15"/>
  <c r="T5" i="15"/>
  <c r="T7" i="15"/>
  <c r="AC9" i="21"/>
  <c r="S9" i="21" s="1"/>
  <c r="P1" i="19"/>
  <c r="O1" i="19"/>
  <c r="N24" i="98" l="1"/>
  <c r="M25" i="98"/>
  <c r="B20" i="101"/>
  <c r="A21" i="101"/>
  <c r="N20" i="101"/>
  <c r="M21" i="101"/>
  <c r="N1" i="19"/>
  <c r="N25" i="98" l="1"/>
  <c r="M26" i="98"/>
  <c r="N21" i="101"/>
  <c r="M22" i="101"/>
  <c r="B21" i="101"/>
  <c r="A22" i="101"/>
  <c r="N26" i="98" l="1"/>
  <c r="M27" i="98"/>
  <c r="B22" i="101"/>
  <c r="A23" i="101"/>
  <c r="N22" i="101"/>
  <c r="M23" i="101"/>
  <c r="N27" i="98" l="1"/>
  <c r="M28" i="98"/>
  <c r="N23" i="101"/>
  <c r="M24" i="101"/>
  <c r="B23" i="101"/>
  <c r="A24" i="101"/>
  <c r="N28" i="98" l="1"/>
  <c r="M29" i="98"/>
  <c r="B24" i="101"/>
  <c r="A25" i="101"/>
  <c r="N24" i="101"/>
  <c r="M25" i="101"/>
  <c r="E24" i="69"/>
  <c r="N29" i="98" l="1"/>
  <c r="M30" i="98"/>
  <c r="N25" i="101"/>
  <c r="M26" i="101"/>
  <c r="B25" i="101"/>
  <c r="A26" i="101"/>
  <c r="N30" i="98" l="1"/>
  <c r="M31" i="98"/>
  <c r="B26" i="101"/>
  <c r="A27" i="101"/>
  <c r="N26" i="101"/>
  <c r="M27" i="101"/>
  <c r="H53" i="98"/>
  <c r="D53" i="98"/>
  <c r="K51" i="98"/>
  <c r="G51" i="98"/>
  <c r="C51" i="98"/>
  <c r="K47" i="98"/>
  <c r="G47" i="98"/>
  <c r="C47" i="98"/>
  <c r="A17" i="98"/>
  <c r="A18" i="98" s="1"/>
  <c r="A19" i="98" s="1"/>
  <c r="B16" i="98"/>
  <c r="A15" i="98"/>
  <c r="L7" i="98"/>
  <c r="L6" i="98"/>
  <c r="L5" i="98"/>
  <c r="K4" i="98"/>
  <c r="K3" i="98"/>
  <c r="N31" i="98" l="1"/>
  <c r="M32" i="98"/>
  <c r="Y51" i="98"/>
  <c r="Y47" i="98"/>
  <c r="N27" i="101"/>
  <c r="M28" i="101"/>
  <c r="B27" i="101"/>
  <c r="A28" i="101"/>
  <c r="K54" i="98"/>
  <c r="C54" i="98"/>
  <c r="B17" i="98"/>
  <c r="A20" i="98"/>
  <c r="B19" i="98"/>
  <c r="B18" i="98"/>
  <c r="G54" i="98"/>
  <c r="C53" i="98"/>
  <c r="G53" i="98"/>
  <c r="K53" i="98"/>
  <c r="N32" i="98" l="1"/>
  <c r="M33" i="98"/>
  <c r="B28" i="101"/>
  <c r="A29" i="101"/>
  <c r="N28" i="101"/>
  <c r="M29" i="101"/>
  <c r="A21" i="98"/>
  <c r="B20" i="98"/>
  <c r="K31" i="25"/>
  <c r="I31" i="25"/>
  <c r="M31" i="25"/>
  <c r="D31" i="25"/>
  <c r="X14" i="19"/>
  <c r="N33" i="98" l="1"/>
  <c r="M34" i="98"/>
  <c r="N29" i="101"/>
  <c r="M30" i="101"/>
  <c r="B29" i="101"/>
  <c r="A30" i="101"/>
  <c r="A22" i="98"/>
  <c r="B21" i="98"/>
  <c r="B42" i="86"/>
  <c r="B41" i="86"/>
  <c r="B40" i="86"/>
  <c r="B39" i="86"/>
  <c r="B38" i="86"/>
  <c r="B37" i="86"/>
  <c r="B36" i="86"/>
  <c r="B35" i="86"/>
  <c r="B34" i="86"/>
  <c r="B33" i="86"/>
  <c r="B32" i="86"/>
  <c r="B31" i="86"/>
  <c r="B30" i="86"/>
  <c r="B29" i="86"/>
  <c r="B28" i="86"/>
  <c r="B27" i="86"/>
  <c r="B26" i="86"/>
  <c r="B25" i="86"/>
  <c r="B24" i="86"/>
  <c r="B23" i="86"/>
  <c r="B22" i="86"/>
  <c r="B21" i="86"/>
  <c r="B20" i="86"/>
  <c r="B19" i="86"/>
  <c r="B18" i="86"/>
  <c r="B17" i="86"/>
  <c r="B16" i="86"/>
  <c r="B15" i="86"/>
  <c r="B14" i="86"/>
  <c r="B13" i="86"/>
  <c r="B12" i="86"/>
  <c r="B11" i="86"/>
  <c r="B10" i="86"/>
  <c r="B9" i="86"/>
  <c r="B8" i="86"/>
  <c r="B7" i="86"/>
  <c r="B6" i="86"/>
  <c r="B5" i="86"/>
  <c r="B4" i="86"/>
  <c r="B3" i="86"/>
  <c r="B2" i="86"/>
  <c r="N34" i="98" l="1"/>
  <c r="M35" i="98"/>
  <c r="B30" i="101"/>
  <c r="A31" i="101"/>
  <c r="N30" i="101"/>
  <c r="M31" i="101"/>
  <c r="A23" i="98"/>
  <c r="B22" i="98"/>
  <c r="N35" i="98" l="1"/>
  <c r="M36" i="98"/>
  <c r="M32" i="101"/>
  <c r="N31" i="101"/>
  <c r="A32" i="101"/>
  <c r="B31" i="101"/>
  <c r="A24" i="98"/>
  <c r="B23" i="98"/>
  <c r="N36" i="98" l="1"/>
  <c r="M37" i="98"/>
  <c r="A33" i="101"/>
  <c r="B32" i="101"/>
  <c r="M33" i="101"/>
  <c r="N32" i="101"/>
  <c r="A25" i="98"/>
  <c r="B24" i="98"/>
  <c r="D7" i="4"/>
  <c r="N37" i="98" l="1"/>
  <c r="M38" i="98"/>
  <c r="M34" i="101"/>
  <c r="N33" i="101"/>
  <c r="A34" i="101"/>
  <c r="B33" i="101"/>
  <c r="A26" i="98"/>
  <c r="B25" i="98"/>
  <c r="D36" i="19"/>
  <c r="N38" i="98" l="1"/>
  <c r="M39" i="98"/>
  <c r="A35" i="101"/>
  <c r="B34" i="101"/>
  <c r="M35" i="101"/>
  <c r="N34" i="101"/>
  <c r="A27" i="98"/>
  <c r="B26" i="98"/>
  <c r="N39" i="98" l="1"/>
  <c r="M40" i="98"/>
  <c r="M36" i="101"/>
  <c r="N35" i="101"/>
  <c r="A36" i="101"/>
  <c r="B35" i="101"/>
  <c r="A28" i="98"/>
  <c r="B27" i="98"/>
  <c r="N40" i="98" l="1"/>
  <c r="M41" i="98"/>
  <c r="A37" i="101"/>
  <c r="B36" i="101"/>
  <c r="M37" i="101"/>
  <c r="N36" i="101"/>
  <c r="A29" i="98"/>
  <c r="B28" i="98"/>
  <c r="F26" i="83"/>
  <c r="D26" i="83"/>
  <c r="N41" i="98" l="1"/>
  <c r="M42" i="98"/>
  <c r="M38" i="101"/>
  <c r="N37" i="101"/>
  <c r="A38" i="101"/>
  <c r="B37" i="101"/>
  <c r="A30" i="98"/>
  <c r="B29" i="98"/>
  <c r="G22" i="1"/>
  <c r="D28" i="1"/>
  <c r="C5" i="83"/>
  <c r="C6" i="83"/>
  <c r="C7" i="83"/>
  <c r="C8" i="83"/>
  <c r="C9" i="83"/>
  <c r="D10" i="83"/>
  <c r="G10" i="83"/>
  <c r="D11" i="83"/>
  <c r="G11" i="83"/>
  <c r="D13" i="83"/>
  <c r="G13" i="83"/>
  <c r="H13" i="83"/>
  <c r="I13" i="83"/>
  <c r="D14" i="83"/>
  <c r="G14" i="83"/>
  <c r="I14" i="83"/>
  <c r="D15" i="83"/>
  <c r="G15" i="83"/>
  <c r="D17" i="83"/>
  <c r="G17" i="83"/>
  <c r="H17" i="83"/>
  <c r="I17" i="83"/>
  <c r="D18" i="83"/>
  <c r="G18" i="83"/>
  <c r="I18" i="83"/>
  <c r="D19" i="83"/>
  <c r="D20" i="83"/>
  <c r="G20" i="83"/>
  <c r="D21" i="83"/>
  <c r="G21" i="83"/>
  <c r="D22" i="83"/>
  <c r="D23" i="83"/>
  <c r="D24" i="83"/>
  <c r="D25" i="83"/>
  <c r="F25" i="83"/>
  <c r="H25" i="83"/>
  <c r="D27" i="83"/>
  <c r="F27" i="83"/>
  <c r="H27" i="83"/>
  <c r="C4" i="83"/>
  <c r="C3" i="83"/>
  <c r="M43" i="98" l="1"/>
  <c r="N42" i="98"/>
  <c r="A39" i="101"/>
  <c r="B38" i="101"/>
  <c r="M39" i="101"/>
  <c r="N38" i="101"/>
  <c r="A31" i="98"/>
  <c r="B30" i="98"/>
  <c r="E8" i="16"/>
  <c r="N43" i="98" l="1"/>
  <c r="M44" i="98"/>
  <c r="M40" i="101"/>
  <c r="N39" i="101"/>
  <c r="A40" i="101"/>
  <c r="B39" i="101"/>
  <c r="A32" i="98"/>
  <c r="B31" i="98"/>
  <c r="B32" i="70"/>
  <c r="M45" i="98" l="1"/>
  <c r="N44" i="98"/>
  <c r="A41" i="101"/>
  <c r="B40" i="101"/>
  <c r="M41" i="101"/>
  <c r="N40" i="101"/>
  <c r="A33" i="98"/>
  <c r="B32" i="98"/>
  <c r="M1" i="19"/>
  <c r="L1" i="19"/>
  <c r="K1" i="19"/>
  <c r="N45" i="98" l="1"/>
  <c r="Q16" i="98"/>
  <c r="M42" i="101"/>
  <c r="N41" i="101"/>
  <c r="A42" i="101"/>
  <c r="B41" i="101"/>
  <c r="A34" i="98"/>
  <c r="B33" i="98"/>
  <c r="C15" i="19"/>
  <c r="R16" i="98" l="1"/>
  <c r="Q17" i="98"/>
  <c r="A43" i="101"/>
  <c r="B42" i="101"/>
  <c r="M43" i="101"/>
  <c r="N42" i="101"/>
  <c r="F15" i="19"/>
  <c r="G15" i="19" s="1"/>
  <c r="A35" i="98"/>
  <c r="B34" i="98"/>
  <c r="Q15" i="98" l="1"/>
  <c r="R17" i="98"/>
  <c r="Q18" i="98"/>
  <c r="M44" i="101"/>
  <c r="N43" i="101"/>
  <c r="A44" i="101"/>
  <c r="B43" i="101"/>
  <c r="A36" i="98"/>
  <c r="B35" i="98"/>
  <c r="F38" i="1"/>
  <c r="Q19" i="98" l="1"/>
  <c r="R18" i="98"/>
  <c r="A45" i="101"/>
  <c r="B44" i="101"/>
  <c r="M45" i="101"/>
  <c r="N44" i="101"/>
  <c r="A37" i="98"/>
  <c r="B36" i="98"/>
  <c r="D21" i="19"/>
  <c r="Q20" i="98" l="1"/>
  <c r="R19" i="98"/>
  <c r="N45" i="101"/>
  <c r="Q16" i="101"/>
  <c r="A46" i="101"/>
  <c r="B45" i="101"/>
  <c r="A38" i="98"/>
  <c r="B37" i="98"/>
  <c r="C31" i="25"/>
  <c r="Q21" i="98" l="1"/>
  <c r="R20" i="98"/>
  <c r="R16" i="101"/>
  <c r="Q17" i="101"/>
  <c r="E16" i="101"/>
  <c r="B46" i="101"/>
  <c r="A39" i="98"/>
  <c r="B38" i="98"/>
  <c r="Q22" i="98" l="1"/>
  <c r="R21" i="98"/>
  <c r="R17" i="101"/>
  <c r="Q18" i="101"/>
  <c r="Q15" i="101"/>
  <c r="E17" i="101"/>
  <c r="F16" i="101"/>
  <c r="A40" i="98"/>
  <c r="B39" i="98"/>
  <c r="A13" i="70"/>
  <c r="A9" i="70"/>
  <c r="Q23" i="98" l="1"/>
  <c r="R22" i="98"/>
  <c r="F17" i="101"/>
  <c r="E15" i="101"/>
  <c r="E18" i="101"/>
  <c r="R18" i="101"/>
  <c r="Q19" i="101"/>
  <c r="A41" i="98"/>
  <c r="B40" i="98"/>
  <c r="Q18" i="5"/>
  <c r="R23" i="98" l="1"/>
  <c r="Q24" i="98"/>
  <c r="R19" i="101"/>
  <c r="Q20" i="101"/>
  <c r="F18" i="101"/>
  <c r="E19" i="101"/>
  <c r="A42" i="98"/>
  <c r="B41" i="98"/>
  <c r="P17" i="5"/>
  <c r="Q25" i="98" l="1"/>
  <c r="R24" i="98"/>
  <c r="F19" i="101"/>
  <c r="E20" i="101"/>
  <c r="R20" i="101"/>
  <c r="Q21" i="101"/>
  <c r="A43" i="98"/>
  <c r="B42" i="98"/>
  <c r="C22" i="14"/>
  <c r="E18" i="70" s="1"/>
  <c r="Q26" i="98" l="1"/>
  <c r="R25" i="98"/>
  <c r="R21" i="101"/>
  <c r="Q22" i="101"/>
  <c r="F20" i="101"/>
  <c r="E21" i="101"/>
  <c r="A44" i="98"/>
  <c r="B43" i="98"/>
  <c r="Q19" i="5"/>
  <c r="Q27" i="98" l="1"/>
  <c r="R26" i="98"/>
  <c r="F21" i="101"/>
  <c r="E22" i="101"/>
  <c r="R22" i="101"/>
  <c r="Q23" i="101"/>
  <c r="A45" i="98"/>
  <c r="A46" i="98" s="1"/>
  <c r="B44" i="98"/>
  <c r="O21" i="19"/>
  <c r="H21" i="19"/>
  <c r="R27" i="98" l="1"/>
  <c r="Q28" i="98"/>
  <c r="R23" i="101"/>
  <c r="Q24" i="101"/>
  <c r="F22" i="101"/>
  <c r="E23" i="101"/>
  <c r="E16" i="98"/>
  <c r="B46" i="98"/>
  <c r="B45" i="98"/>
  <c r="F16" i="70"/>
  <c r="R28" i="98" l="1"/>
  <c r="Q29" i="98"/>
  <c r="F23" i="101"/>
  <c r="E24" i="101"/>
  <c r="R24" i="101"/>
  <c r="Q25" i="101"/>
  <c r="E17" i="98"/>
  <c r="F16" i="98"/>
  <c r="R29" i="98" l="1"/>
  <c r="Q30" i="98"/>
  <c r="R25" i="101"/>
  <c r="Q26" i="101"/>
  <c r="F24" i="101"/>
  <c r="E25" i="101"/>
  <c r="E18" i="98"/>
  <c r="F17" i="98"/>
  <c r="E15" i="98"/>
  <c r="H7" i="16"/>
  <c r="Q31" i="98" l="1"/>
  <c r="R30" i="98"/>
  <c r="F25" i="101"/>
  <c r="E26" i="101"/>
  <c r="R26" i="101"/>
  <c r="Q27" i="101"/>
  <c r="E19" i="98"/>
  <c r="F18" i="98"/>
  <c r="C5" i="25"/>
  <c r="Q32" i="98" l="1"/>
  <c r="R31" i="98"/>
  <c r="R27" i="101"/>
  <c r="Q28" i="101"/>
  <c r="F26" i="101"/>
  <c r="E27" i="101"/>
  <c r="E20" i="98"/>
  <c r="F19" i="98"/>
  <c r="E7" i="70"/>
  <c r="F3" i="69"/>
  <c r="C4" i="1"/>
  <c r="A24" i="70"/>
  <c r="C12" i="25"/>
  <c r="G36" i="19"/>
  <c r="D12" i="83" s="1"/>
  <c r="Q33" i="98" l="1"/>
  <c r="R32" i="98"/>
  <c r="F27" i="101"/>
  <c r="E28" i="101"/>
  <c r="R28" i="101"/>
  <c r="Q29" i="101"/>
  <c r="E21" i="98"/>
  <c r="F20" i="98"/>
  <c r="Q16" i="5"/>
  <c r="Q34" i="98" l="1"/>
  <c r="R33" i="98"/>
  <c r="R29" i="101"/>
  <c r="Q30" i="101"/>
  <c r="F28" i="101"/>
  <c r="E29" i="101"/>
  <c r="E22" i="98"/>
  <c r="F21" i="98"/>
  <c r="E6" i="70"/>
  <c r="B3" i="70"/>
  <c r="B4" i="14"/>
  <c r="B3" i="14"/>
  <c r="D6" i="16"/>
  <c r="G6" i="16"/>
  <c r="E15" i="25"/>
  <c r="U1" i="19"/>
  <c r="R34" i="98" l="1"/>
  <c r="Q35" i="98"/>
  <c r="F29" i="101"/>
  <c r="E30" i="101"/>
  <c r="R30" i="101"/>
  <c r="Q31" i="101"/>
  <c r="E23" i="98"/>
  <c r="F22" i="98"/>
  <c r="E16" i="25"/>
  <c r="R35" i="98" l="1"/>
  <c r="Q36" i="98"/>
  <c r="Q32" i="101"/>
  <c r="R31" i="101"/>
  <c r="F30" i="101"/>
  <c r="E31" i="101"/>
  <c r="E24" i="98"/>
  <c r="F23" i="98"/>
  <c r="H20" i="70"/>
  <c r="H17" i="70"/>
  <c r="Q37" i="98" l="1"/>
  <c r="R36" i="98"/>
  <c r="E32" i="101"/>
  <c r="F31" i="101"/>
  <c r="Q33" i="101"/>
  <c r="R32" i="101"/>
  <c r="E25" i="98"/>
  <c r="F24" i="98"/>
  <c r="D16" i="70"/>
  <c r="R37" i="98" l="1"/>
  <c r="Q38" i="98"/>
  <c r="Q34" i="101"/>
  <c r="R33" i="101"/>
  <c r="E33" i="101"/>
  <c r="F32" i="101"/>
  <c r="E26" i="98"/>
  <c r="F25" i="98"/>
  <c r="Q26" i="5"/>
  <c r="Q27" i="5"/>
  <c r="Q28" i="5"/>
  <c r="Q29" i="5"/>
  <c r="Q30" i="5"/>
  <c r="Q25" i="5"/>
  <c r="Q31" i="5" s="1"/>
  <c r="Q20" i="5"/>
  <c r="Q21" i="5"/>
  <c r="Q22" i="5"/>
  <c r="Q23" i="5"/>
  <c r="Q12" i="5"/>
  <c r="Q13" i="5"/>
  <c r="Q14" i="5"/>
  <c r="Q15" i="5"/>
  <c r="Q11" i="5"/>
  <c r="Q9" i="5"/>
  <c r="Q10" i="5"/>
  <c r="Q8" i="5"/>
  <c r="J31" i="5"/>
  <c r="K31" i="5"/>
  <c r="J24" i="5"/>
  <c r="K24" i="5"/>
  <c r="J17" i="5"/>
  <c r="K17" i="5"/>
  <c r="J3" i="5"/>
  <c r="F3" i="5"/>
  <c r="R38" i="98" l="1"/>
  <c r="Q39" i="98"/>
  <c r="E34" i="101"/>
  <c r="F33" i="101"/>
  <c r="Q35" i="101"/>
  <c r="R34" i="101"/>
  <c r="E27" i="98"/>
  <c r="F26" i="98"/>
  <c r="P31" i="5"/>
  <c r="L31" i="5"/>
  <c r="I31" i="5"/>
  <c r="H31" i="5"/>
  <c r="G31" i="5"/>
  <c r="P24" i="5"/>
  <c r="Q24" i="5"/>
  <c r="L24" i="5"/>
  <c r="I24" i="5"/>
  <c r="H24" i="5"/>
  <c r="G24" i="5"/>
  <c r="Q17" i="5"/>
  <c r="L17" i="5"/>
  <c r="I17" i="5"/>
  <c r="H17" i="5"/>
  <c r="G17" i="5"/>
  <c r="J32" i="71"/>
  <c r="R39" i="98" l="1"/>
  <c r="Q40" i="98"/>
  <c r="Q36" i="101"/>
  <c r="R35" i="101"/>
  <c r="E35" i="101"/>
  <c r="F34" i="101"/>
  <c r="E28" i="98"/>
  <c r="F27" i="98"/>
  <c r="H19" i="70"/>
  <c r="H3" i="70"/>
  <c r="H2" i="70"/>
  <c r="R40" i="98" l="1"/>
  <c r="Q41" i="98"/>
  <c r="E36" i="101"/>
  <c r="F35" i="101"/>
  <c r="Q37" i="101"/>
  <c r="R36" i="101"/>
  <c r="E29" i="98"/>
  <c r="F28" i="98"/>
  <c r="A30" i="70"/>
  <c r="A27" i="70"/>
  <c r="D12" i="70"/>
  <c r="D9" i="70"/>
  <c r="D5" i="70"/>
  <c r="Q42" i="98" l="1"/>
  <c r="R41" i="98"/>
  <c r="Q38" i="101"/>
  <c r="R37" i="101"/>
  <c r="E37" i="101"/>
  <c r="F36" i="101"/>
  <c r="E30" i="98"/>
  <c r="F29" i="98"/>
  <c r="H24" i="69"/>
  <c r="F4" i="69"/>
  <c r="R42" i="98" l="1"/>
  <c r="Q43" i="98"/>
  <c r="E38" i="101"/>
  <c r="F37" i="101"/>
  <c r="Q39" i="101"/>
  <c r="R38" i="101"/>
  <c r="E31" i="98"/>
  <c r="F30" i="98"/>
  <c r="H16" i="70"/>
  <c r="H9" i="70"/>
  <c r="H8" i="70"/>
  <c r="H5" i="70"/>
  <c r="H4" i="70"/>
  <c r="R43" i="98" l="1"/>
  <c r="Q44" i="98"/>
  <c r="Q40" i="101"/>
  <c r="R39" i="101"/>
  <c r="E39" i="101"/>
  <c r="F38" i="101"/>
  <c r="E32" i="98"/>
  <c r="F31" i="98"/>
  <c r="C3" i="21"/>
  <c r="D7" i="16"/>
  <c r="I34" i="16"/>
  <c r="J38" i="20"/>
  <c r="H53" i="19"/>
  <c r="E53" i="19"/>
  <c r="AH2" i="15" s="1"/>
  <c r="T2" i="15" s="1"/>
  <c r="Q45" i="98" l="1"/>
  <c r="R44" i="98"/>
  <c r="E40" i="101"/>
  <c r="F39" i="101"/>
  <c r="Q41" i="101"/>
  <c r="R40" i="101"/>
  <c r="E33" i="98"/>
  <c r="F32" i="98"/>
  <c r="J68" i="20"/>
  <c r="R45" i="98" l="1"/>
  <c r="Q46" i="98"/>
  <c r="Q42" i="101"/>
  <c r="R41" i="101"/>
  <c r="E41" i="101"/>
  <c r="F40" i="101"/>
  <c r="E34" i="98"/>
  <c r="F33" i="98"/>
  <c r="R46" i="98" l="1"/>
  <c r="U16" i="98"/>
  <c r="E42" i="101"/>
  <c r="F41" i="101"/>
  <c r="Q43" i="101"/>
  <c r="R42" i="101"/>
  <c r="E35" i="98"/>
  <c r="F34" i="98"/>
  <c r="H30" i="25"/>
  <c r="F30" i="25"/>
  <c r="D30" i="25"/>
  <c r="D29" i="25"/>
  <c r="N29" i="25"/>
  <c r="L29" i="25"/>
  <c r="J29" i="25"/>
  <c r="H29" i="25"/>
  <c r="F29" i="25"/>
  <c r="U17" i="98" l="1"/>
  <c r="V16" i="98"/>
  <c r="U15" i="98"/>
  <c r="Q44" i="101"/>
  <c r="R43" i="101"/>
  <c r="E43" i="101"/>
  <c r="E44" i="101" s="1"/>
  <c r="F42" i="101"/>
  <c r="E36" i="98"/>
  <c r="F35" i="98"/>
  <c r="Q1" i="19"/>
  <c r="J1" i="19"/>
  <c r="I1" i="19"/>
  <c r="U18" i="98" l="1"/>
  <c r="V17" i="98"/>
  <c r="F44" i="101"/>
  <c r="E45" i="101"/>
  <c r="F43" i="101"/>
  <c r="Q45" i="101"/>
  <c r="R44" i="101"/>
  <c r="E37" i="98"/>
  <c r="F36" i="98"/>
  <c r="N36" i="19"/>
  <c r="D16" i="83" s="1"/>
  <c r="V18" i="98" l="1"/>
  <c r="U19" i="98"/>
  <c r="I16" i="101"/>
  <c r="J16" i="101" s="1"/>
  <c r="F45" i="101"/>
  <c r="Q46" i="101"/>
  <c r="R45" i="101"/>
  <c r="E38" i="98"/>
  <c r="F37" i="98"/>
  <c r="I23" i="1"/>
  <c r="G23" i="1"/>
  <c r="I22" i="1"/>
  <c r="H22" i="1"/>
  <c r="I15" i="1"/>
  <c r="G15" i="1"/>
  <c r="I14" i="1"/>
  <c r="H14" i="1"/>
  <c r="G14" i="1"/>
  <c r="D21" i="1"/>
  <c r="D13" i="1"/>
  <c r="C13" i="19"/>
  <c r="C21" i="25" s="1"/>
  <c r="S1" i="19"/>
  <c r="D8" i="4"/>
  <c r="C22" i="25"/>
  <c r="M21" i="25"/>
  <c r="I21" i="25"/>
  <c r="C7" i="25"/>
  <c r="C8" i="25"/>
  <c r="H7" i="4"/>
  <c r="H6" i="4"/>
  <c r="C4" i="4"/>
  <c r="L7" i="4"/>
  <c r="C28" i="25"/>
  <c r="E25" i="25"/>
  <c r="K28" i="25"/>
  <c r="D16" i="16"/>
  <c r="B36" i="16" s="1"/>
  <c r="H8" i="20"/>
  <c r="B74" i="20" s="1"/>
  <c r="F8" i="20"/>
  <c r="H10" i="16"/>
  <c r="F10" i="16"/>
  <c r="D10" i="16"/>
  <c r="I3" i="25"/>
  <c r="C6" i="25"/>
  <c r="C9" i="25"/>
  <c r="C10" i="25"/>
  <c r="C11" i="25"/>
  <c r="E13" i="25"/>
  <c r="E14" i="25"/>
  <c r="C20" i="25"/>
  <c r="E23" i="25"/>
  <c r="I23" i="25"/>
  <c r="M23" i="25"/>
  <c r="E24" i="25"/>
  <c r="K24" i="25"/>
  <c r="D23" i="1"/>
  <c r="D22" i="1"/>
  <c r="G20" i="1"/>
  <c r="D20" i="1"/>
  <c r="H11" i="16"/>
  <c r="F11" i="16"/>
  <c r="D11" i="16"/>
  <c r="O4" i="21"/>
  <c r="O3" i="21"/>
  <c r="P4" i="15"/>
  <c r="P3" i="15"/>
  <c r="D9" i="16"/>
  <c r="C4" i="16"/>
  <c r="D3" i="16"/>
  <c r="D4" i="20"/>
  <c r="E3" i="20"/>
  <c r="K10" i="4"/>
  <c r="D10" i="4"/>
  <c r="K9" i="4"/>
  <c r="D9" i="4"/>
  <c r="K8" i="4"/>
  <c r="L6" i="4"/>
  <c r="C5" i="4"/>
  <c r="H39" i="1"/>
  <c r="F39" i="1"/>
  <c r="D39" i="1"/>
  <c r="D38" i="1"/>
  <c r="H37" i="1"/>
  <c r="F37" i="1"/>
  <c r="D37" i="1"/>
  <c r="D36" i="1"/>
  <c r="D35" i="1"/>
  <c r="D34" i="1"/>
  <c r="G30" i="1"/>
  <c r="D30" i="1"/>
  <c r="G29" i="1"/>
  <c r="D29" i="1"/>
  <c r="D15" i="1"/>
  <c r="D14" i="1"/>
  <c r="G12" i="1"/>
  <c r="D12" i="1"/>
  <c r="C11" i="1"/>
  <c r="G10" i="1"/>
  <c r="D10" i="1"/>
  <c r="C9" i="1"/>
  <c r="C7" i="1"/>
  <c r="C6" i="1"/>
  <c r="C8" i="1"/>
  <c r="C5" i="1"/>
  <c r="C3" i="1"/>
  <c r="J71" i="20"/>
  <c r="D6" i="4"/>
  <c r="I15" i="101" l="1"/>
  <c r="U20" i="98"/>
  <c r="V19" i="98"/>
  <c r="I17" i="101"/>
  <c r="J17" i="101"/>
  <c r="I18" i="101"/>
  <c r="R46" i="101"/>
  <c r="U16" i="101"/>
  <c r="E39" i="98"/>
  <c r="F38" i="98"/>
  <c r="B73" i="20"/>
  <c r="D7" i="20"/>
  <c r="U21" i="98" l="1"/>
  <c r="V20" i="98"/>
  <c r="V16" i="101"/>
  <c r="U15" i="101"/>
  <c r="U17" i="101"/>
  <c r="J18" i="101"/>
  <c r="I19" i="101"/>
  <c r="E40" i="98"/>
  <c r="F39" i="98"/>
  <c r="U22" i="98" l="1"/>
  <c r="V21" i="98"/>
  <c r="J19" i="101"/>
  <c r="I20" i="101"/>
  <c r="V17" i="101"/>
  <c r="U18" i="101"/>
  <c r="E41" i="98"/>
  <c r="F40" i="98"/>
  <c r="U23" i="98" l="1"/>
  <c r="V22" i="98"/>
  <c r="V18" i="101"/>
  <c r="U19" i="101"/>
  <c r="J20" i="101"/>
  <c r="I21" i="101"/>
  <c r="E42" i="98"/>
  <c r="F41" i="98"/>
  <c r="V23" i="98" l="1"/>
  <c r="U24" i="98"/>
  <c r="J21" i="101"/>
  <c r="I22" i="101"/>
  <c r="V19" i="101"/>
  <c r="U20" i="101"/>
  <c r="E43" i="98"/>
  <c r="I16" i="98" s="1"/>
  <c r="F42" i="98"/>
  <c r="U25" i="98" l="1"/>
  <c r="V24" i="98"/>
  <c r="V20" i="101"/>
  <c r="U21" i="101"/>
  <c r="J22" i="101"/>
  <c r="I23" i="101"/>
  <c r="F43" i="98"/>
  <c r="V25" i="98" l="1"/>
  <c r="U26" i="98"/>
  <c r="J23" i="101"/>
  <c r="I24" i="101"/>
  <c r="V21" i="101"/>
  <c r="U22" i="101"/>
  <c r="I17" i="98"/>
  <c r="I15" i="98"/>
  <c r="J16" i="98"/>
  <c r="V26" i="98" l="1"/>
  <c r="U27" i="98"/>
  <c r="V22" i="101"/>
  <c r="U23" i="101"/>
  <c r="J24" i="101"/>
  <c r="I25" i="101"/>
  <c r="I18" i="98"/>
  <c r="J17" i="98"/>
  <c r="V27" i="98" l="1"/>
  <c r="U28" i="98"/>
  <c r="J25" i="101"/>
  <c r="I26" i="101"/>
  <c r="V23" i="101"/>
  <c r="U24" i="101"/>
  <c r="I19" i="98"/>
  <c r="J18" i="98"/>
  <c r="V28" i="98" l="1"/>
  <c r="U29" i="98"/>
  <c r="V24" i="101"/>
  <c r="U25" i="101"/>
  <c r="J26" i="101"/>
  <c r="I27" i="101"/>
  <c r="I20" i="98"/>
  <c r="J19" i="98"/>
  <c r="U30" i="98" l="1"/>
  <c r="V29" i="98"/>
  <c r="J27" i="101"/>
  <c r="I28" i="101"/>
  <c r="V25" i="101"/>
  <c r="U26" i="101"/>
  <c r="I21" i="98"/>
  <c r="J20" i="98"/>
  <c r="V30" i="98" l="1"/>
  <c r="U31" i="98"/>
  <c r="V26" i="101"/>
  <c r="U27" i="101"/>
  <c r="J28" i="101"/>
  <c r="I29" i="101"/>
  <c r="I22" i="98"/>
  <c r="J21" i="98"/>
  <c r="V31" i="98" l="1"/>
  <c r="U32" i="98"/>
  <c r="J29" i="101"/>
  <c r="I30" i="101"/>
  <c r="V27" i="101"/>
  <c r="U28" i="101"/>
  <c r="I23" i="98"/>
  <c r="J22" i="98"/>
  <c r="V32" i="98" l="1"/>
  <c r="U33" i="98"/>
  <c r="V28" i="101"/>
  <c r="U29" i="101"/>
  <c r="J30" i="101"/>
  <c r="I31" i="101"/>
  <c r="I24" i="98"/>
  <c r="J23" i="98"/>
  <c r="V33" i="98" l="1"/>
  <c r="U34" i="98"/>
  <c r="I32" i="101"/>
  <c r="J31" i="101"/>
  <c r="V29" i="101"/>
  <c r="U30" i="101"/>
  <c r="I25" i="98"/>
  <c r="J24" i="98"/>
  <c r="V34" i="98" l="1"/>
  <c r="U35" i="98"/>
  <c r="U31" i="101"/>
  <c r="V30" i="101"/>
  <c r="I33" i="101"/>
  <c r="J32" i="101"/>
  <c r="I26" i="98"/>
  <c r="J25" i="98"/>
  <c r="V35" i="98" l="1"/>
  <c r="U36" i="98"/>
  <c r="I34" i="101"/>
  <c r="J33" i="101"/>
  <c r="U32" i="101"/>
  <c r="V31" i="101"/>
  <c r="I27" i="98"/>
  <c r="J26" i="98"/>
  <c r="V36" i="98" l="1"/>
  <c r="U37" i="98"/>
  <c r="U33" i="101"/>
  <c r="V32" i="101"/>
  <c r="I35" i="101"/>
  <c r="J34" i="101"/>
  <c r="I28" i="98"/>
  <c r="J27" i="98"/>
  <c r="V37" i="98" l="1"/>
  <c r="U38" i="98"/>
  <c r="I36" i="101"/>
  <c r="J35" i="101"/>
  <c r="U34" i="101"/>
  <c r="V33" i="101"/>
  <c r="I29" i="98"/>
  <c r="J28" i="98"/>
  <c r="V38" i="98" l="1"/>
  <c r="U39" i="98"/>
  <c r="U35" i="101"/>
  <c r="V34" i="101"/>
  <c r="I37" i="101"/>
  <c r="J36" i="101"/>
  <c r="I30" i="98"/>
  <c r="J29" i="98"/>
  <c r="U40" i="98" l="1"/>
  <c r="V39" i="98"/>
  <c r="I38" i="101"/>
  <c r="J37" i="101"/>
  <c r="U36" i="101"/>
  <c r="V35" i="101"/>
  <c r="I31" i="98"/>
  <c r="J30" i="98"/>
  <c r="U41" i="98" l="1"/>
  <c r="V40" i="98"/>
  <c r="U37" i="101"/>
  <c r="V36" i="101"/>
  <c r="I39" i="101"/>
  <c r="J38" i="101"/>
  <c r="I32" i="98"/>
  <c r="J31" i="98"/>
  <c r="U42" i="98" l="1"/>
  <c r="V42" i="98" s="1"/>
  <c r="V41" i="98"/>
  <c r="I40" i="101"/>
  <c r="J39" i="101"/>
  <c r="U38" i="101"/>
  <c r="V37" i="101"/>
  <c r="I33" i="98"/>
  <c r="J32" i="98"/>
  <c r="U39" i="101" l="1"/>
  <c r="V38" i="101"/>
  <c r="I41" i="101"/>
  <c r="J40" i="101"/>
  <c r="I34" i="98"/>
  <c r="J33" i="98"/>
  <c r="I42" i="101" l="1"/>
  <c r="J41" i="101"/>
  <c r="U40" i="101"/>
  <c r="V39" i="101"/>
  <c r="I35" i="98"/>
  <c r="J34" i="98"/>
  <c r="U41" i="101" l="1"/>
  <c r="U42" i="101" s="1"/>
  <c r="V40" i="101"/>
  <c r="I43" i="101"/>
  <c r="J42" i="101"/>
  <c r="I36" i="98"/>
  <c r="J35" i="98"/>
  <c r="V42" i="101" l="1"/>
  <c r="U43" i="101"/>
  <c r="I44" i="101"/>
  <c r="J43" i="101"/>
  <c r="V41" i="101"/>
  <c r="I37" i="98"/>
  <c r="J36" i="98"/>
  <c r="U44" i="101" l="1"/>
  <c r="V43" i="101"/>
  <c r="I45" i="101"/>
  <c r="J44" i="101"/>
  <c r="I38" i="98"/>
  <c r="J37" i="98"/>
  <c r="U45" i="101" l="1"/>
  <c r="V44" i="101"/>
  <c r="I46" i="101"/>
  <c r="J46" i="101" s="1"/>
  <c r="J45" i="101"/>
  <c r="I39" i="98"/>
  <c r="I40" i="98" s="1"/>
  <c r="J38" i="98"/>
  <c r="U46" i="101" l="1"/>
  <c r="V46" i="101" s="1"/>
  <c r="V45" i="101"/>
  <c r="J40" i="98"/>
  <c r="I41" i="98"/>
  <c r="J39" i="98"/>
  <c r="J41" i="98" l="1"/>
  <c r="I42" i="98"/>
  <c r="J42" i="98" l="1"/>
  <c r="I43" i="98"/>
  <c r="I44" i="98" l="1"/>
  <c r="J43" i="98"/>
  <c r="I45" i="98" l="1"/>
  <c r="J44" i="98"/>
  <c r="J45" i="98" l="1"/>
  <c r="I46" i="98"/>
  <c r="J46" i="9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31" authorId="0" shapeId="0" xr:uid="{00000000-0006-0000-0100-000001000000}">
      <text>
        <r>
          <rPr>
            <b/>
            <sz val="9"/>
            <color indexed="81"/>
            <rFont val="MS P ゴシック"/>
            <family val="3"/>
            <charset val="128"/>
          </rPr>
          <t>サービスガイドライン研修の取得年月日等を入力してください。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K9" authorId="0" shapeId="0" xr:uid="{00000000-0006-0000-0800-000001000000}">
      <text>
        <r>
          <rPr>
            <b/>
            <sz val="12"/>
            <color indexed="81"/>
            <rFont val="MS P ゴシック"/>
            <family val="3"/>
            <charset val="128"/>
          </rPr>
          <t xml:space="preserve">◇ 訓練は通所を原則としますが、受講者にやむを得ない理由がある場合、オンライン訓練（同時双方向型）を実施することができます。
◇ ただし、この場合においても、総訓練時間の20%以上は通所で訓練を実施する必要があります。
◇ </t>
        </r>
        <r>
          <rPr>
            <b/>
            <u/>
            <sz val="12"/>
            <color indexed="81"/>
            <rFont val="MS P ゴシック"/>
            <family val="3"/>
            <charset val="128"/>
          </rPr>
          <t xml:space="preserve">この欄には、必ず通所で実施するカリキュラムの時間数を入力してください。
</t>
        </r>
        <r>
          <rPr>
            <b/>
            <sz val="12"/>
            <color indexed="81"/>
            <rFont val="MS P ゴシック"/>
            <family val="3"/>
            <charset val="128"/>
          </rPr>
          <t>◇一部カリキュラムをオンライン訓練（同時双方型）に切り替える場合は、この欄で入力した時限数</t>
        </r>
        <r>
          <rPr>
            <b/>
            <u/>
            <sz val="12"/>
            <color indexed="81"/>
            <rFont val="MS P ゴシック"/>
            <family val="3"/>
            <charset val="128"/>
          </rPr>
          <t>以外で</t>
        </r>
        <r>
          <rPr>
            <b/>
            <sz val="12"/>
            <color indexed="81"/>
            <rFont val="MS P ゴシック"/>
            <family val="3"/>
            <charset val="128"/>
          </rPr>
          <t>設定してください。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J17" authorId="0" shapeId="0" xr:uid="{00000000-0006-0000-0900-000001000000}">
      <text>
        <r>
          <rPr>
            <b/>
            <sz val="12"/>
            <color indexed="81"/>
            <rFont val="MS P ゴシック"/>
            <family val="3"/>
            <charset val="128"/>
          </rPr>
          <t xml:space="preserve">◇ 訓練は通所を原則としますが、受講者にやむを得ない理由がある場合、オンライン訓練（同時双方向型）を実施することができます。
◇ ただし、この場合においても、総訓練時間の20%以上は通所で訓練を実施する必要があります。
◇ </t>
        </r>
        <r>
          <rPr>
            <b/>
            <u/>
            <sz val="12"/>
            <color indexed="81"/>
            <rFont val="MS P ゴシック"/>
            <family val="3"/>
            <charset val="128"/>
          </rPr>
          <t xml:space="preserve">この欄には、必ず通所で実施するカリキュラムの時間数を入力してください。
</t>
        </r>
        <r>
          <rPr>
            <b/>
            <sz val="12"/>
            <color indexed="81"/>
            <rFont val="MS P ゴシック"/>
            <family val="3"/>
            <charset val="128"/>
          </rPr>
          <t>◇一部カリキュラムをオンライン訓練（同時双方型）に切り替える場合は、この欄で入力した時限数</t>
        </r>
        <r>
          <rPr>
            <b/>
            <u/>
            <sz val="12"/>
            <color indexed="81"/>
            <rFont val="MS P ゴシック"/>
            <family val="3"/>
            <charset val="128"/>
          </rPr>
          <t>以外で</t>
        </r>
        <r>
          <rPr>
            <b/>
            <sz val="12"/>
            <color indexed="81"/>
            <rFont val="MS P ゴシック"/>
            <family val="3"/>
            <charset val="128"/>
          </rPr>
          <t>設定してください。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W42" authorId="0" shapeId="0" xr:uid="{00000000-0006-0000-0C00-000001000000}">
      <text>
        <r>
          <rPr>
            <b/>
            <sz val="9"/>
            <color indexed="81"/>
            <rFont val="MS P ゴシック"/>
            <family val="3"/>
            <charset val="128"/>
          </rPr>
          <t>入校式・修了式の日にち、時間数は変更できません。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W46" authorId="0" shapeId="0" xr:uid="{00000000-0006-0000-0D00-000001000000}">
      <text>
        <r>
          <rPr>
            <b/>
            <sz val="9"/>
            <color indexed="81"/>
            <rFont val="MS P ゴシック"/>
            <family val="3"/>
            <charset val="128"/>
          </rPr>
          <t>入校式・修了式の日にち、時間数は変更できません。</t>
        </r>
      </text>
    </comment>
  </commentList>
</comments>
</file>

<file path=xl/sharedStrings.xml><?xml version="1.0" encoding="utf-8"?>
<sst xmlns="http://schemas.openxmlformats.org/spreadsheetml/2006/main" count="1286" uniqueCount="720">
  <si>
    <r>
      <t>　　　（４）</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短期大学又は高等専門学校を卒業</t>
    </r>
    <r>
      <rPr>
        <sz val="11"/>
        <rFont val="ＭＳ Ｐゴシック"/>
        <family val="3"/>
        <charset val="128"/>
      </rPr>
      <t>した者</t>
    </r>
    <r>
      <rPr>
        <sz val="11"/>
        <rFont val="ＭＳ Ｐゴシック"/>
        <family val="3"/>
        <charset val="128"/>
      </rPr>
      <t>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タンキ</t>
    </rPh>
    <rPh sb="14" eb="16">
      <t>ダイガク</t>
    </rPh>
    <rPh sb="16" eb="17">
      <t>マタ</t>
    </rPh>
    <rPh sb="18" eb="20">
      <t>コウトウ</t>
    </rPh>
    <rPh sb="20" eb="22">
      <t>センモン</t>
    </rPh>
    <rPh sb="22" eb="24">
      <t>ガッコウ</t>
    </rPh>
    <rPh sb="25" eb="27">
      <t>ソツギョウ</t>
    </rPh>
    <rPh sb="29" eb="30">
      <t>モノ</t>
    </rPh>
    <rPh sb="34" eb="35">
      <t>ゴ</t>
    </rPh>
    <rPh sb="35" eb="36">
      <t>５</t>
    </rPh>
    <rPh sb="36" eb="37">
      <t>ネン</t>
    </rPh>
    <rPh sb="37" eb="39">
      <t>イジョウ</t>
    </rPh>
    <rPh sb="40" eb="42">
      <t>ジツム</t>
    </rPh>
    <rPh sb="43" eb="45">
      <t>ケイケン</t>
    </rPh>
    <rPh sb="46" eb="47">
      <t>ユウ</t>
    </rPh>
    <rPh sb="49" eb="50">
      <t>モノ</t>
    </rPh>
    <phoneticPr fontId="2"/>
  </si>
  <si>
    <t>高専卒</t>
    <rPh sb="0" eb="2">
      <t>コウセン</t>
    </rPh>
    <rPh sb="2" eb="3">
      <t>ソツ</t>
    </rPh>
    <phoneticPr fontId="2"/>
  </si>
  <si>
    <t>大学院卒</t>
    <rPh sb="0" eb="2">
      <t>ダイガク</t>
    </rPh>
    <rPh sb="2" eb="3">
      <t>イン</t>
    </rPh>
    <rPh sb="3" eb="4">
      <t>ソツ</t>
    </rPh>
    <phoneticPr fontId="2"/>
  </si>
  <si>
    <t>2-(1)</t>
    <phoneticPr fontId="2"/>
  </si>
  <si>
    <t>2-(2)</t>
  </si>
  <si>
    <t>2-(5)</t>
  </si>
  <si>
    <t>2-(6)</t>
  </si>
  <si>
    <t>※ﾘｽﾄ1</t>
    <phoneticPr fontId="2"/>
  </si>
  <si>
    <t>※ﾘｽﾄ2</t>
    <phoneticPr fontId="2"/>
  </si>
  <si>
    <t>１級△△、２級△△、教員免許</t>
    <rPh sb="1" eb="2">
      <t>キュウ</t>
    </rPh>
    <rPh sb="6" eb="7">
      <t>キュウ</t>
    </rPh>
    <rPh sb="10" eb="12">
      <t>キョウイン</t>
    </rPh>
    <rPh sb="12" eb="14">
      <t>メンキョ</t>
    </rPh>
    <phoneticPr fontId="2"/>
  </si>
  <si>
    <t>自社
社員</t>
    <rPh sb="0" eb="2">
      <t>ジシャ</t>
    </rPh>
    <rPh sb="3" eb="5">
      <t>シャイン</t>
    </rPh>
    <phoneticPr fontId="2"/>
  </si>
  <si>
    <t>学校の属性</t>
    <rPh sb="0" eb="2">
      <t>ガッコウ</t>
    </rPh>
    <rPh sb="3" eb="5">
      <t>ゾクセイ</t>
    </rPh>
    <phoneticPr fontId="2"/>
  </si>
  <si>
    <t>契約者住所</t>
    <rPh sb="0" eb="3">
      <t>ケイヤクシャ</t>
    </rPh>
    <rPh sb="3" eb="5">
      <t>ジュウショ</t>
    </rPh>
    <phoneticPr fontId="2"/>
  </si>
  <si>
    <t>期間</t>
    <rPh sb="0" eb="2">
      <t>キカン</t>
    </rPh>
    <phoneticPr fontId="2"/>
  </si>
  <si>
    <t>定員</t>
    <rPh sb="0" eb="2">
      <t>テイイン</t>
    </rPh>
    <phoneticPr fontId="2"/>
  </si>
  <si>
    <t>科　　目　　名</t>
    <rPh sb="0" eb="1">
      <t>カ</t>
    </rPh>
    <rPh sb="3" eb="4">
      <t>メ</t>
    </rPh>
    <rPh sb="6" eb="7">
      <t>メイ</t>
    </rPh>
    <phoneticPr fontId="2"/>
  </si>
  <si>
    <t>訓練科名</t>
    <rPh sb="0" eb="2">
      <t>クンレン</t>
    </rPh>
    <rPh sb="2" eb="4">
      <t>カメイ</t>
    </rPh>
    <phoneticPr fontId="2"/>
  </si>
  <si>
    <t>訓練目標</t>
    <rPh sb="0" eb="2">
      <t>クンレン</t>
    </rPh>
    <rPh sb="2" eb="4">
      <t>モクヒョウ</t>
    </rPh>
    <phoneticPr fontId="2"/>
  </si>
  <si>
    <t>時間数</t>
    <rPh sb="0" eb="3">
      <t>ジカンスウ</t>
    </rPh>
    <phoneticPr fontId="2"/>
  </si>
  <si>
    <t>人</t>
    <rPh sb="0" eb="1">
      <t>ニン</t>
    </rPh>
    <phoneticPr fontId="2"/>
  </si>
  <si>
    <t>電話番号</t>
    <rPh sb="0" eb="2">
      <t>デンワ</t>
    </rPh>
    <rPh sb="2" eb="4">
      <t>バンゴウ</t>
    </rPh>
    <phoneticPr fontId="2"/>
  </si>
  <si>
    <t>ＦＡＸ番号</t>
    <rPh sb="3" eb="5">
      <t>バンゴウ</t>
    </rPh>
    <phoneticPr fontId="2"/>
  </si>
  <si>
    <t>連　絡　先</t>
    <rPh sb="0" eb="1">
      <t>レン</t>
    </rPh>
    <rPh sb="2" eb="3">
      <t>ラク</t>
    </rPh>
    <rPh sb="4" eb="5">
      <t>サキ</t>
    </rPh>
    <phoneticPr fontId="2"/>
  </si>
  <si>
    <t>学　　　科</t>
    <rPh sb="0" eb="1">
      <t>ガク</t>
    </rPh>
    <rPh sb="4" eb="5">
      <t>カ</t>
    </rPh>
    <phoneticPr fontId="2"/>
  </si>
  <si>
    <t>実　　　技</t>
    <rPh sb="0" eb="1">
      <t>ジツ</t>
    </rPh>
    <rPh sb="4" eb="5">
      <t>ワザ</t>
    </rPh>
    <phoneticPr fontId="2"/>
  </si>
  <si>
    <t>科　　目　　別　　内　　容</t>
    <rPh sb="0" eb="1">
      <t>カ</t>
    </rPh>
    <rPh sb="3" eb="4">
      <t>メ</t>
    </rPh>
    <rPh sb="6" eb="7">
      <t>ベツ</t>
    </rPh>
    <rPh sb="9" eb="10">
      <t>ナイ</t>
    </rPh>
    <rPh sb="12" eb="13">
      <t>カタチ</t>
    </rPh>
    <phoneticPr fontId="2"/>
  </si>
  <si>
    <t>備考</t>
    <rPh sb="0" eb="2">
      <t>ビコウ</t>
    </rPh>
    <phoneticPr fontId="2"/>
  </si>
  <si>
    <t>訓練時間</t>
    <rPh sb="0" eb="2">
      <t>クンレン</t>
    </rPh>
    <rPh sb="2" eb="4">
      <t>ジカン</t>
    </rPh>
    <phoneticPr fontId="2"/>
  </si>
  <si>
    <t>休憩室</t>
    <rPh sb="0" eb="3">
      <t>キュウケイシツ</t>
    </rPh>
    <phoneticPr fontId="2"/>
  </si>
  <si>
    <t>就職支援室</t>
    <rPh sb="0" eb="2">
      <t>シュウショク</t>
    </rPh>
    <rPh sb="2" eb="4">
      <t>シエン</t>
    </rPh>
    <rPh sb="4" eb="5">
      <t>シツ</t>
    </rPh>
    <phoneticPr fontId="2"/>
  </si>
  <si>
    <t>実施施設名</t>
    <rPh sb="0" eb="2">
      <t>ジッシ</t>
    </rPh>
    <rPh sb="2" eb="4">
      <t>シセツ</t>
    </rPh>
    <rPh sb="4" eb="5">
      <t>メイ</t>
    </rPh>
    <phoneticPr fontId="2"/>
  </si>
  <si>
    <t>電話</t>
    <rPh sb="0" eb="2">
      <t>デンワ</t>
    </rPh>
    <phoneticPr fontId="2"/>
  </si>
  <si>
    <t>所　在　地</t>
    <rPh sb="0" eb="1">
      <t>トコロ</t>
    </rPh>
    <rPh sb="2" eb="3">
      <t>ザイ</t>
    </rPh>
    <rPh sb="4" eb="5">
      <t>チ</t>
    </rPh>
    <phoneticPr fontId="2"/>
  </si>
  <si>
    <t>（地図は別添）</t>
    <rPh sb="1" eb="3">
      <t>チズ</t>
    </rPh>
    <rPh sb="4" eb="6">
      <t>ベッテン</t>
    </rPh>
    <phoneticPr fontId="2"/>
  </si>
  <si>
    <t>月生</t>
    <rPh sb="0" eb="1">
      <t>ガツ</t>
    </rPh>
    <rPh sb="1" eb="2">
      <t>セイ</t>
    </rPh>
    <phoneticPr fontId="2"/>
  </si>
  <si>
    <t>受託可能月</t>
    <rPh sb="0" eb="2">
      <t>ジュタク</t>
    </rPh>
    <rPh sb="2" eb="4">
      <t>カノウ</t>
    </rPh>
    <rPh sb="4" eb="5">
      <t>ツキ</t>
    </rPh>
    <phoneticPr fontId="2"/>
  </si>
  <si>
    <t>メモリ</t>
    <phoneticPr fontId="2"/>
  </si>
  <si>
    <t>その他</t>
    <rPh sb="2" eb="3">
      <t>タ</t>
    </rPh>
    <phoneticPr fontId="2"/>
  </si>
  <si>
    <t>出版社名</t>
    <rPh sb="0" eb="2">
      <t>シュッパン</t>
    </rPh>
    <rPh sb="2" eb="3">
      <t>シャ</t>
    </rPh>
    <rPh sb="3" eb="4">
      <t>メイ</t>
    </rPh>
    <phoneticPr fontId="2"/>
  </si>
  <si>
    <t>合　　　　　計</t>
    <rPh sb="0" eb="7">
      <t>ゴウケイ</t>
    </rPh>
    <phoneticPr fontId="2"/>
  </si>
  <si>
    <t>受　託　元</t>
    <rPh sb="0" eb="1">
      <t>ウケ</t>
    </rPh>
    <rPh sb="2" eb="3">
      <t>コトヅケ</t>
    </rPh>
    <rPh sb="4" eb="5">
      <t>モト</t>
    </rPh>
    <phoneticPr fontId="2"/>
  </si>
  <si>
    <t>実施施設</t>
    <rPh sb="0" eb="2">
      <t>ジッシ</t>
    </rPh>
    <rPh sb="2" eb="4">
      <t>シセツ</t>
    </rPh>
    <phoneticPr fontId="2"/>
  </si>
  <si>
    <t>カリキュラム詳細</t>
    <rPh sb="6" eb="8">
      <t>ショウサイ</t>
    </rPh>
    <phoneticPr fontId="2"/>
  </si>
  <si>
    <t>教科書名</t>
    <rPh sb="0" eb="3">
      <t>キョウカショ</t>
    </rPh>
    <rPh sb="3" eb="4">
      <t>メイ</t>
    </rPh>
    <phoneticPr fontId="2"/>
  </si>
  <si>
    <t>訓練概要</t>
    <rPh sb="0" eb="2">
      <t>クンレン</t>
    </rPh>
    <rPh sb="2" eb="4">
      <t>ガイヨウ</t>
    </rPh>
    <phoneticPr fontId="2"/>
  </si>
  <si>
    <t>就職後の
関連職種</t>
    <rPh sb="0" eb="3">
      <t>シュウショクゴ</t>
    </rPh>
    <rPh sb="5" eb="7">
      <t>カンレン</t>
    </rPh>
    <rPh sb="7" eb="9">
      <t>ショクシュ</t>
    </rPh>
    <phoneticPr fontId="2"/>
  </si>
  <si>
    <t>＊教科書については定価表示があるもの。</t>
    <rPh sb="1" eb="4">
      <t>キョウカショ</t>
    </rPh>
    <rPh sb="9" eb="11">
      <t>テイカ</t>
    </rPh>
    <rPh sb="11" eb="13">
      <t>ヒョウジ</t>
    </rPh>
    <phoneticPr fontId="2"/>
  </si>
  <si>
    <t>氏　　名</t>
    <rPh sb="0" eb="1">
      <t>シ</t>
    </rPh>
    <rPh sb="3" eb="4">
      <t>メイ</t>
    </rPh>
    <phoneticPr fontId="2"/>
  </si>
  <si>
    <t>常勤・非常勤</t>
    <rPh sb="0" eb="2">
      <t>ジョウキン</t>
    </rPh>
    <rPh sb="3" eb="6">
      <t>ヒジョウキン</t>
    </rPh>
    <phoneticPr fontId="2"/>
  </si>
  <si>
    <t>担当科目</t>
    <rPh sb="0" eb="2">
      <t>タントウ</t>
    </rPh>
    <rPh sb="2" eb="4">
      <t>カモク</t>
    </rPh>
    <phoneticPr fontId="2"/>
  </si>
  <si>
    <t>関連資格・免許の名称等</t>
    <rPh sb="0" eb="2">
      <t>カンレン</t>
    </rPh>
    <rPh sb="2" eb="4">
      <t>シカク</t>
    </rPh>
    <rPh sb="5" eb="7">
      <t>メンキョ</t>
    </rPh>
    <rPh sb="8" eb="10">
      <t>メイショウ</t>
    </rPh>
    <rPh sb="10" eb="11">
      <t>ナド</t>
    </rPh>
    <phoneticPr fontId="2"/>
  </si>
  <si>
    <t>主担当・補助</t>
    <rPh sb="0" eb="1">
      <t>シュ</t>
    </rPh>
    <rPh sb="1" eb="3">
      <t>タントウ</t>
    </rPh>
    <rPh sb="4" eb="6">
      <t>ホジョ</t>
    </rPh>
    <phoneticPr fontId="2"/>
  </si>
  <si>
    <t>　１．職業訓練指導員免許を有する者</t>
    <rPh sb="3" eb="5">
      <t>ショクギョウ</t>
    </rPh>
    <rPh sb="5" eb="7">
      <t>クンレン</t>
    </rPh>
    <rPh sb="7" eb="10">
      <t>シドウイン</t>
    </rPh>
    <rPh sb="10" eb="12">
      <t>メンキョ</t>
    </rPh>
    <rPh sb="13" eb="14">
      <t>ユウ</t>
    </rPh>
    <rPh sb="16" eb="17">
      <t>モノ</t>
    </rPh>
    <phoneticPr fontId="2"/>
  </si>
  <si>
    <t>所在地(区市から)</t>
    <rPh sb="0" eb="3">
      <t>ショザイチ</t>
    </rPh>
    <rPh sb="4" eb="6">
      <t>クシ</t>
    </rPh>
    <phoneticPr fontId="2"/>
  </si>
  <si>
    <t>訓練コース</t>
    <rPh sb="0" eb="2">
      <t>クンレン</t>
    </rPh>
    <phoneticPr fontId="2"/>
  </si>
  <si>
    <t>〒（半角）</t>
    <rPh sb="2" eb="4">
      <t>ハンカク</t>
    </rPh>
    <phoneticPr fontId="2"/>
  </si>
  <si>
    <t>電話（半角）
市外局番から</t>
    <rPh sb="0" eb="2">
      <t>デンワ</t>
    </rPh>
    <rPh sb="3" eb="5">
      <t>ハンカク</t>
    </rPh>
    <rPh sb="7" eb="9">
      <t>シガイ</t>
    </rPh>
    <rPh sb="9" eb="11">
      <t>キョクバン</t>
    </rPh>
    <phoneticPr fontId="2"/>
  </si>
  <si>
    <t>FAX（半角）
市外局番から</t>
    <rPh sb="4" eb="6">
      <t>ハンカク</t>
    </rPh>
    <rPh sb="8" eb="10">
      <t>シガイ</t>
    </rPh>
    <rPh sb="10" eb="11">
      <t>キョク</t>
    </rPh>
    <rPh sb="11" eb="12">
      <t>バン</t>
    </rPh>
    <phoneticPr fontId="2"/>
  </si>
  <si>
    <t>契約者住所等</t>
    <rPh sb="0" eb="3">
      <t>ケイヤクシャ</t>
    </rPh>
    <rPh sb="3" eb="5">
      <t>ジュウショ</t>
    </rPh>
    <rPh sb="5" eb="6">
      <t>トウ</t>
    </rPh>
    <phoneticPr fontId="2"/>
  </si>
  <si>
    <t>加盟上部団体名
（取りまとめ団体名）</t>
    <rPh sb="0" eb="2">
      <t>カメイ</t>
    </rPh>
    <rPh sb="2" eb="4">
      <t>ジョウブ</t>
    </rPh>
    <rPh sb="4" eb="6">
      <t>ダンタイ</t>
    </rPh>
    <rPh sb="6" eb="7">
      <t>メイ</t>
    </rPh>
    <rPh sb="9" eb="10">
      <t>ト</t>
    </rPh>
    <rPh sb="14" eb="16">
      <t>ダンタイ</t>
    </rPh>
    <rPh sb="16" eb="17">
      <t>メイ</t>
    </rPh>
    <phoneticPr fontId="2"/>
  </si>
  <si>
    <t>入校式</t>
    <rPh sb="0" eb="3">
      <t>ニュウコウシキ</t>
    </rPh>
    <phoneticPr fontId="2"/>
  </si>
  <si>
    <t>修了式</t>
    <rPh sb="0" eb="2">
      <t>シュウリョウ</t>
    </rPh>
    <rPh sb="2" eb="3">
      <t>シキ</t>
    </rPh>
    <phoneticPr fontId="2"/>
  </si>
  <si>
    <t>有料</t>
    <rPh sb="0" eb="2">
      <t>ユウリョウ</t>
    </rPh>
    <phoneticPr fontId="2"/>
  </si>
  <si>
    <t>無料</t>
    <rPh sb="0" eb="2">
      <t>ムリョウ</t>
    </rPh>
    <phoneticPr fontId="2"/>
  </si>
  <si>
    <t>契約者名
（社名）</t>
    <rPh sb="0" eb="3">
      <t>ケイヤクシャ</t>
    </rPh>
    <rPh sb="3" eb="4">
      <t>メイ</t>
    </rPh>
    <rPh sb="6" eb="8">
      <t>シャメイ</t>
    </rPh>
    <phoneticPr fontId="2"/>
  </si>
  <si>
    <t>契約者名（社名）</t>
    <rPh sb="0" eb="3">
      <t>ケイヤクシャ</t>
    </rPh>
    <rPh sb="3" eb="4">
      <t>メイ</t>
    </rPh>
    <rPh sb="5" eb="7">
      <t>シャメイ</t>
    </rPh>
    <phoneticPr fontId="2"/>
  </si>
  <si>
    <t>平　　　　　　　　均</t>
    <rPh sb="0" eb="1">
      <t>ヒラ</t>
    </rPh>
    <rPh sb="9" eb="10">
      <t>タモツ</t>
    </rPh>
    <phoneticPr fontId="2"/>
  </si>
  <si>
    <t>時間</t>
    <rPh sb="0" eb="2">
      <t>ジカン</t>
    </rPh>
    <phoneticPr fontId="2"/>
  </si>
  <si>
    <t>学科</t>
    <rPh sb="0" eb="2">
      <t>ガッカ</t>
    </rPh>
    <phoneticPr fontId="2"/>
  </si>
  <si>
    <t>実技</t>
    <rPh sb="0" eb="2">
      <t>ジツギ</t>
    </rPh>
    <phoneticPr fontId="2"/>
  </si>
  <si>
    <t>日間</t>
    <rPh sb="0" eb="2">
      <t>ニチカン</t>
    </rPh>
    <phoneticPr fontId="2"/>
  </si>
  <si>
    <t>訓練日</t>
    <rPh sb="0" eb="2">
      <t>クンレン</t>
    </rPh>
    <rPh sb="2" eb="3">
      <t>ビ</t>
    </rPh>
    <phoneticPr fontId="2"/>
  </si>
  <si>
    <t>カリキュラムの時間数と一致すること</t>
    <rPh sb="7" eb="10">
      <t>ジカンスウ</t>
    </rPh>
    <rPh sb="11" eb="13">
      <t>イッチ</t>
    </rPh>
    <phoneticPr fontId="2"/>
  </si>
  <si>
    <t>就職支援</t>
    <rPh sb="0" eb="2">
      <t>シュウショク</t>
    </rPh>
    <rPh sb="2" eb="4">
      <t>シエン</t>
    </rPh>
    <phoneticPr fontId="2"/>
  </si>
  <si>
    <t>その他：6時間（入校・修了式）</t>
  </si>
  <si>
    <r>
      <t xml:space="preserve">その他
</t>
    </r>
    <r>
      <rPr>
        <sz val="10"/>
        <rFont val="ＭＳ Ｐゴシック"/>
        <family val="3"/>
        <charset val="128"/>
      </rPr>
      <t>（訓練時間に含まない）</t>
    </r>
    <rPh sb="2" eb="3">
      <t>タ</t>
    </rPh>
    <rPh sb="5" eb="7">
      <t>クンレン</t>
    </rPh>
    <rPh sb="7" eb="9">
      <t>ジカン</t>
    </rPh>
    <rPh sb="10" eb="11">
      <t>フク</t>
    </rPh>
    <phoneticPr fontId="2"/>
  </si>
  <si>
    <t>教室番号</t>
    <rPh sb="0" eb="2">
      <t>キョウシツ</t>
    </rPh>
    <rPh sb="2" eb="4">
      <t>バンゴウ</t>
    </rPh>
    <phoneticPr fontId="2"/>
  </si>
  <si>
    <t>OS</t>
    <phoneticPr fontId="2"/>
  </si>
  <si>
    <t>事務部門</t>
    <rPh sb="0" eb="2">
      <t>ジム</t>
    </rPh>
    <rPh sb="2" eb="4">
      <t>ブモン</t>
    </rPh>
    <phoneticPr fontId="2"/>
  </si>
  <si>
    <t>コース名</t>
    <rPh sb="3" eb="4">
      <t>メイ</t>
    </rPh>
    <phoneticPr fontId="2"/>
  </si>
  <si>
    <t>名称</t>
    <rPh sb="0" eb="2">
      <t>メイショウ</t>
    </rPh>
    <phoneticPr fontId="2"/>
  </si>
  <si>
    <t>受験月</t>
    <rPh sb="0" eb="2">
      <t>ジュケン</t>
    </rPh>
    <rPh sb="2" eb="3">
      <t>ツキ</t>
    </rPh>
    <phoneticPr fontId="2"/>
  </si>
  <si>
    <t>資格の認可機関</t>
    <rPh sb="0" eb="2">
      <t>シカク</t>
    </rPh>
    <rPh sb="3" eb="5">
      <t>ニンカ</t>
    </rPh>
    <rPh sb="5" eb="7">
      <t>キカン</t>
    </rPh>
    <phoneticPr fontId="2"/>
  </si>
  <si>
    <t>最寄り駅(バス停)からの距離</t>
    <rPh sb="0" eb="2">
      <t>モヨ</t>
    </rPh>
    <rPh sb="3" eb="4">
      <t>エキ</t>
    </rPh>
    <rPh sb="7" eb="8">
      <t>テイ</t>
    </rPh>
    <rPh sb="12" eb="14">
      <t>キョリ</t>
    </rPh>
    <phoneticPr fontId="2"/>
  </si>
  <si>
    <t>距離（㎞）</t>
    <rPh sb="0" eb="2">
      <t>キョリ</t>
    </rPh>
    <phoneticPr fontId="2"/>
  </si>
  <si>
    <t>プロジェクター</t>
    <phoneticPr fontId="2"/>
  </si>
  <si>
    <t>モニター</t>
    <phoneticPr fontId="2"/>
  </si>
  <si>
    <t>デスクトップ又はノート型</t>
    <rPh sb="6" eb="7">
      <t>マタ</t>
    </rPh>
    <rPh sb="11" eb="12">
      <t>ガタ</t>
    </rPh>
    <phoneticPr fontId="2"/>
  </si>
  <si>
    <t>教室と別に設置</t>
    <rPh sb="0" eb="2">
      <t>キョウシツ</t>
    </rPh>
    <rPh sb="3" eb="4">
      <t>ベツ</t>
    </rPh>
    <rPh sb="5" eb="7">
      <t>セッチ</t>
    </rPh>
    <phoneticPr fontId="2"/>
  </si>
  <si>
    <t>実施施設名１</t>
    <rPh sb="0" eb="2">
      <t>ジッシ</t>
    </rPh>
    <rPh sb="2" eb="4">
      <t>シセツ</t>
    </rPh>
    <rPh sb="4" eb="5">
      <t>メイ</t>
    </rPh>
    <phoneticPr fontId="2"/>
  </si>
  <si>
    <t>実施施設名２</t>
    <rPh sb="0" eb="2">
      <t>ジッシ</t>
    </rPh>
    <rPh sb="2" eb="4">
      <t>シセツ</t>
    </rPh>
    <rPh sb="4" eb="5">
      <t>メイ</t>
    </rPh>
    <phoneticPr fontId="2"/>
  </si>
  <si>
    <t>実施施設１住所等</t>
    <rPh sb="0" eb="2">
      <t>ジッシ</t>
    </rPh>
    <rPh sb="2" eb="4">
      <t>シセツ</t>
    </rPh>
    <rPh sb="5" eb="7">
      <t>ジュウショ</t>
    </rPh>
    <rPh sb="7" eb="8">
      <t>トウ</t>
    </rPh>
    <phoneticPr fontId="2"/>
  </si>
  <si>
    <t>実施施設２住所等</t>
    <rPh sb="0" eb="2">
      <t>ジッシ</t>
    </rPh>
    <rPh sb="2" eb="4">
      <t>シセツ</t>
    </rPh>
    <rPh sb="5" eb="7">
      <t>ジュウショ</t>
    </rPh>
    <rPh sb="7" eb="8">
      <t>トウ</t>
    </rPh>
    <phoneticPr fontId="2"/>
  </si>
  <si>
    <t>喫煙所</t>
    <rPh sb="0" eb="2">
      <t>キツエン</t>
    </rPh>
    <rPh sb="2" eb="3">
      <t>ジョ</t>
    </rPh>
    <phoneticPr fontId="2"/>
  </si>
  <si>
    <t>コーナー等</t>
    <rPh sb="4" eb="5">
      <t>トウ</t>
    </rPh>
    <phoneticPr fontId="2"/>
  </si>
  <si>
    <t>男性用</t>
    <rPh sb="0" eb="3">
      <t>ダンセイヨウ</t>
    </rPh>
    <phoneticPr fontId="2"/>
  </si>
  <si>
    <t>女性用</t>
    <rPh sb="0" eb="3">
      <t>ジョセイヨウ</t>
    </rPh>
    <phoneticPr fontId="2"/>
  </si>
  <si>
    <t>休憩室２</t>
    <rPh sb="0" eb="3">
      <t>キュウケイシツ</t>
    </rPh>
    <phoneticPr fontId="2"/>
  </si>
  <si>
    <t>喫煙所２</t>
    <rPh sb="0" eb="2">
      <t>キツエン</t>
    </rPh>
    <rPh sb="2" eb="3">
      <t>ジョ</t>
    </rPh>
    <phoneticPr fontId="2"/>
  </si>
  <si>
    <t>教室１（訓練を主に行うところ)</t>
    <rPh sb="0" eb="2">
      <t>キョウシツ</t>
    </rPh>
    <rPh sb="4" eb="6">
      <t>クンレン</t>
    </rPh>
    <rPh sb="7" eb="8">
      <t>オモ</t>
    </rPh>
    <rPh sb="9" eb="10">
      <t>オコナ</t>
    </rPh>
    <phoneticPr fontId="2"/>
  </si>
  <si>
    <t>訓練設備</t>
    <rPh sb="0" eb="2">
      <t>クンレン</t>
    </rPh>
    <rPh sb="2" eb="4">
      <t>セツビ</t>
    </rPh>
    <phoneticPr fontId="2"/>
  </si>
  <si>
    <t>実習器具等の名称</t>
    <rPh sb="0" eb="2">
      <t>ジッシュウ</t>
    </rPh>
    <rPh sb="2" eb="4">
      <t>キグ</t>
    </rPh>
    <rPh sb="4" eb="5">
      <t>トウ</t>
    </rPh>
    <rPh sb="6" eb="8">
      <t>メイショウ</t>
    </rPh>
    <phoneticPr fontId="2"/>
  </si>
  <si>
    <t>申込月</t>
    <rPh sb="0" eb="2">
      <t>モウシコミ</t>
    </rPh>
    <rPh sb="2" eb="3">
      <t>ツキ</t>
    </rPh>
    <phoneticPr fontId="2"/>
  </si>
  <si>
    <t>求人情報誌</t>
    <rPh sb="0" eb="2">
      <t>キュウジン</t>
    </rPh>
    <rPh sb="2" eb="5">
      <t>ジョウホウシ</t>
    </rPh>
    <phoneticPr fontId="2"/>
  </si>
  <si>
    <t>就職活動（求人情報収集)支援</t>
    <rPh sb="0" eb="2">
      <t>シュウショク</t>
    </rPh>
    <rPh sb="2" eb="4">
      <t>カツドウ</t>
    </rPh>
    <rPh sb="5" eb="7">
      <t>キュウジン</t>
    </rPh>
    <rPh sb="7" eb="9">
      <t>ジョウホウ</t>
    </rPh>
    <rPh sb="9" eb="11">
      <t>シュウシュウ</t>
    </rPh>
    <rPh sb="12" eb="14">
      <t>シエン</t>
    </rPh>
    <phoneticPr fontId="2"/>
  </si>
  <si>
    <t>インターネット（常時開放・時間限定)</t>
    <rPh sb="8" eb="10">
      <t>ジョウジ</t>
    </rPh>
    <rPh sb="10" eb="12">
      <t>カイホウ</t>
    </rPh>
    <rPh sb="13" eb="15">
      <t>ジカン</t>
    </rPh>
    <rPh sb="15" eb="17">
      <t>ゲンテイ</t>
    </rPh>
    <phoneticPr fontId="2"/>
  </si>
  <si>
    <t>設置台数</t>
    <rPh sb="0" eb="2">
      <t>セッチ</t>
    </rPh>
    <rPh sb="2" eb="4">
      <t>ダイスウ</t>
    </rPh>
    <phoneticPr fontId="2"/>
  </si>
  <si>
    <t>実施施設２</t>
    <rPh sb="0" eb="2">
      <t>ジッシ</t>
    </rPh>
    <rPh sb="2" eb="4">
      <t>シセツ</t>
    </rPh>
    <phoneticPr fontId="2"/>
  </si>
  <si>
    <t>分</t>
    <rPh sb="0" eb="1">
      <t>フン</t>
    </rPh>
    <phoneticPr fontId="2"/>
  </si>
  <si>
    <t>委託訓練使用教室数</t>
    <rPh sb="0" eb="2">
      <t>イタク</t>
    </rPh>
    <rPh sb="2" eb="4">
      <t>クンレン</t>
    </rPh>
    <rPh sb="4" eb="6">
      <t>シヨウ</t>
    </rPh>
    <rPh sb="6" eb="8">
      <t>キョウシツ</t>
    </rPh>
    <rPh sb="8" eb="9">
      <t>スウ</t>
    </rPh>
    <phoneticPr fontId="2"/>
  </si>
  <si>
    <t>使用床面積</t>
    <rPh sb="0" eb="2">
      <t>シヨウ</t>
    </rPh>
    <rPh sb="2" eb="5">
      <t>ユカメンセキ</t>
    </rPh>
    <phoneticPr fontId="2"/>
  </si>
  <si>
    <t>机の形状</t>
    <rPh sb="0" eb="1">
      <t>ツクエ</t>
    </rPh>
    <rPh sb="2" eb="4">
      <t>ケイジョウ</t>
    </rPh>
    <phoneticPr fontId="2"/>
  </si>
  <si>
    <t>椅子の形状</t>
    <rPh sb="0" eb="2">
      <t>イス</t>
    </rPh>
    <rPh sb="3" eb="5">
      <t>ケイジョウ</t>
    </rPh>
    <phoneticPr fontId="2"/>
  </si>
  <si>
    <t>種類（デスクトップ又はノート型）</t>
    <rPh sb="0" eb="2">
      <t>シュルイ</t>
    </rPh>
    <rPh sb="9" eb="10">
      <t>マタ</t>
    </rPh>
    <rPh sb="14" eb="15">
      <t>ガタ</t>
    </rPh>
    <phoneticPr fontId="2"/>
  </si>
  <si>
    <t>CPU</t>
    <phoneticPr fontId="2"/>
  </si>
  <si>
    <t>兼用</t>
    <rPh sb="0" eb="2">
      <t>ケンヨウ</t>
    </rPh>
    <phoneticPr fontId="2"/>
  </si>
  <si>
    <t>教室と別</t>
    <rPh sb="0" eb="2">
      <t>キョウシツ</t>
    </rPh>
    <rPh sb="3" eb="4">
      <t>ベツ</t>
    </rPh>
    <phoneticPr fontId="2"/>
  </si>
  <si>
    <t>ホワイトボード２</t>
    <phoneticPr fontId="2"/>
  </si>
  <si>
    <t>プロジェクター２</t>
    <phoneticPr fontId="2"/>
  </si>
  <si>
    <t>モニター２</t>
    <phoneticPr fontId="2"/>
  </si>
  <si>
    <t>所　在　地２</t>
    <rPh sb="0" eb="1">
      <t>トコロ</t>
    </rPh>
    <rPh sb="2" eb="3">
      <t>ザイ</t>
    </rPh>
    <rPh sb="4" eb="5">
      <t>チ</t>
    </rPh>
    <phoneticPr fontId="2"/>
  </si>
  <si>
    <t>1時限あたりの時間数（分）</t>
    <rPh sb="1" eb="3">
      <t>ジゲン</t>
    </rPh>
    <rPh sb="7" eb="10">
      <t>ジカンスウ</t>
    </rPh>
    <rPh sb="11" eb="12">
      <t>フン</t>
    </rPh>
    <phoneticPr fontId="2"/>
  </si>
  <si>
    <t>受入可能定員</t>
    <rPh sb="0" eb="2">
      <t>ウケイレ</t>
    </rPh>
    <rPh sb="2" eb="4">
      <t>カノウ</t>
    </rPh>
    <rPh sb="4" eb="6">
      <t>テイイン</t>
    </rPh>
    <phoneticPr fontId="2"/>
  </si>
  <si>
    <t>認可機関名</t>
    <rPh sb="0" eb="2">
      <t>ニンカ</t>
    </rPh>
    <rPh sb="2" eb="4">
      <t>キカン</t>
    </rPh>
    <rPh sb="4" eb="5">
      <t>メイ</t>
    </rPh>
    <phoneticPr fontId="2"/>
  </si>
  <si>
    <t>別科目内容</t>
    <rPh sb="0" eb="1">
      <t>ベツ</t>
    </rPh>
    <rPh sb="1" eb="3">
      <t>カモク</t>
    </rPh>
    <rPh sb="3" eb="5">
      <t>ナイヨウ</t>
    </rPh>
    <phoneticPr fontId="2"/>
  </si>
  <si>
    <t>同一科目内容</t>
    <rPh sb="0" eb="2">
      <t>ドウイツ</t>
    </rPh>
    <rPh sb="2" eb="4">
      <t>カモク</t>
    </rPh>
    <rPh sb="4" eb="6">
      <t>ナイヨウ</t>
    </rPh>
    <phoneticPr fontId="2"/>
  </si>
  <si>
    <t>例</t>
    <rPh sb="0" eb="1">
      <t>レイ</t>
    </rPh>
    <phoneticPr fontId="2"/>
  </si>
  <si>
    <t>同一</t>
    <rPh sb="0" eb="2">
      <t>ドウイツ</t>
    </rPh>
    <phoneticPr fontId="2"/>
  </si>
  <si>
    <t>別</t>
    <rPh sb="0" eb="1">
      <t>ベツ</t>
    </rPh>
    <phoneticPr fontId="2"/>
  </si>
  <si>
    <t>○○校</t>
    <rPh sb="2" eb="3">
      <t>コウ</t>
    </rPh>
    <phoneticPr fontId="2"/>
  </si>
  <si>
    <t>常勤</t>
    <rPh sb="0" eb="2">
      <t>ジョウキン</t>
    </rPh>
    <phoneticPr fontId="2"/>
  </si>
  <si>
    <t>非常勤</t>
    <rPh sb="0" eb="3">
      <t>ヒジョウキン</t>
    </rPh>
    <phoneticPr fontId="2"/>
  </si>
  <si>
    <t>主担当</t>
    <rPh sb="0" eb="1">
      <t>シュ</t>
    </rPh>
    <rPh sb="1" eb="3">
      <t>タントウ</t>
    </rPh>
    <phoneticPr fontId="2"/>
  </si>
  <si>
    <t>補助</t>
    <rPh sb="0" eb="2">
      <t>ホジョ</t>
    </rPh>
    <phoneticPr fontId="2"/>
  </si>
  <si>
    <t>資格</t>
    <rPh sb="0" eb="2">
      <t>シカク</t>
    </rPh>
    <phoneticPr fontId="2"/>
  </si>
  <si>
    <t>○</t>
    <phoneticPr fontId="2"/>
  </si>
  <si>
    <t>××</t>
    <phoneticPr fontId="2"/>
  </si>
  <si>
    <t>10年</t>
    <rPh sb="2" eb="3">
      <t>ネン</t>
    </rPh>
    <phoneticPr fontId="2"/>
  </si>
  <si>
    <t>15年</t>
    <rPh sb="2" eb="3">
      <t>ネン</t>
    </rPh>
    <phoneticPr fontId="2"/>
  </si>
  <si>
    <t>××指導員、××上級</t>
    <rPh sb="2" eb="5">
      <t>シドウイン</t>
    </rPh>
    <rPh sb="8" eb="10">
      <t>ジョウキュウ</t>
    </rPh>
    <phoneticPr fontId="2"/>
  </si>
  <si>
    <t>科目名</t>
    <rPh sb="0" eb="3">
      <t>カモクメイ</t>
    </rPh>
    <phoneticPr fontId="2"/>
  </si>
  <si>
    <t>就職活動(求人情報収集）支援</t>
    <rPh sb="0" eb="2">
      <t>シュウショク</t>
    </rPh>
    <rPh sb="2" eb="4">
      <t>カツドウ</t>
    </rPh>
    <rPh sb="5" eb="7">
      <t>キュウジン</t>
    </rPh>
    <rPh sb="7" eb="9">
      <t>ジョウホウ</t>
    </rPh>
    <rPh sb="9" eb="11">
      <t>シュウシュウ</t>
    </rPh>
    <rPh sb="12" eb="14">
      <t>シエン</t>
    </rPh>
    <phoneticPr fontId="2"/>
  </si>
  <si>
    <t>科　　　　　名</t>
    <rPh sb="0" eb="1">
      <t>カ</t>
    </rPh>
    <rPh sb="6" eb="7">
      <t>メイ</t>
    </rPh>
    <phoneticPr fontId="2"/>
  </si>
  <si>
    <t>内　　　　　　　　　　容</t>
    <rPh sb="0" eb="1">
      <t>ウチ</t>
    </rPh>
    <rPh sb="11" eb="12">
      <t>カタチ</t>
    </rPh>
    <phoneticPr fontId="2"/>
  </si>
  <si>
    <t>××</t>
    <phoneticPr fontId="2"/>
  </si>
  <si>
    <t>毎日</t>
    <rPh sb="0" eb="2">
      <t>マイニチ</t>
    </rPh>
    <phoneticPr fontId="2"/>
  </si>
  <si>
    <t>定期</t>
    <rPh sb="0" eb="2">
      <t>テイキ</t>
    </rPh>
    <phoneticPr fontId="2"/>
  </si>
  <si>
    <t>不定期</t>
    <rPh sb="0" eb="3">
      <t>フテイキ</t>
    </rPh>
    <phoneticPr fontId="2"/>
  </si>
  <si>
    <t>相談経験年数       （通算）</t>
    <rPh sb="0" eb="2">
      <t>ソウダン</t>
    </rPh>
    <rPh sb="2" eb="4">
      <t>ケイケン</t>
    </rPh>
    <rPh sb="4" eb="6">
      <t>ネンスウ</t>
    </rPh>
    <rPh sb="14" eb="16">
      <t>ツウサン</t>
    </rPh>
    <phoneticPr fontId="2"/>
  </si>
  <si>
    <t>教室２（訓練を主に行うところ)</t>
    <rPh sb="0" eb="2">
      <t>キョウシツ</t>
    </rPh>
    <rPh sb="4" eb="6">
      <t>クンレン</t>
    </rPh>
    <rPh sb="7" eb="8">
      <t>オモ</t>
    </rPh>
    <rPh sb="9" eb="10">
      <t>オコナ</t>
    </rPh>
    <phoneticPr fontId="2"/>
  </si>
  <si>
    <t>受講生との連絡体制(具体的に)</t>
    <rPh sb="0" eb="3">
      <t>ジュコウセイ</t>
    </rPh>
    <rPh sb="5" eb="7">
      <t>レンラク</t>
    </rPh>
    <rPh sb="7" eb="9">
      <t>タイセイ</t>
    </rPh>
    <rPh sb="10" eb="13">
      <t>グタイテキ</t>
    </rPh>
    <phoneticPr fontId="2"/>
  </si>
  <si>
    <t>資格の認可機関名</t>
    <rPh sb="0" eb="2">
      <t>シカク</t>
    </rPh>
    <rPh sb="3" eb="5">
      <t>ニンカ</t>
    </rPh>
    <rPh sb="5" eb="7">
      <t>キカン</t>
    </rPh>
    <rPh sb="7" eb="8">
      <t>メイ</t>
    </rPh>
    <phoneticPr fontId="2"/>
  </si>
  <si>
    <t>就職支援部門
(担当者名簿は別添)</t>
    <rPh sb="0" eb="2">
      <t>シュウショク</t>
    </rPh>
    <rPh sb="2" eb="4">
      <t>シエン</t>
    </rPh>
    <rPh sb="4" eb="6">
      <t>ブモン</t>
    </rPh>
    <rPh sb="8" eb="10">
      <t>タントウ</t>
    </rPh>
    <rPh sb="10" eb="11">
      <t>シャ</t>
    </rPh>
    <phoneticPr fontId="2"/>
  </si>
  <si>
    <t>就職実績（率）</t>
    <rPh sb="0" eb="2">
      <t>シュウショク</t>
    </rPh>
    <rPh sb="2" eb="4">
      <t>ジッセキ</t>
    </rPh>
    <rPh sb="5" eb="6">
      <t>リツ</t>
    </rPh>
    <phoneticPr fontId="2"/>
  </si>
  <si>
    <t>○×出版</t>
    <rPh sb="2" eb="4">
      <t>シュッパン</t>
    </rPh>
    <phoneticPr fontId="2"/>
  </si>
  <si>
    <t>㎡</t>
    <phoneticPr fontId="2"/>
  </si>
  <si>
    <t>㎞</t>
    <phoneticPr fontId="2"/>
  </si>
  <si>
    <t>台</t>
    <rPh sb="0" eb="1">
      <t>ダイ</t>
    </rPh>
    <phoneticPr fontId="2"/>
  </si>
  <si>
    <t>なし</t>
    <phoneticPr fontId="2"/>
  </si>
  <si>
    <t>講師の資格内容別人数</t>
    <rPh sb="0" eb="2">
      <t>コウシ</t>
    </rPh>
    <rPh sb="3" eb="5">
      <t>シカク</t>
    </rPh>
    <rPh sb="5" eb="7">
      <t>ナイヨウ</t>
    </rPh>
    <rPh sb="7" eb="8">
      <t>ベツ</t>
    </rPh>
    <rPh sb="8" eb="10">
      <t>ニンズウ</t>
    </rPh>
    <phoneticPr fontId="2"/>
  </si>
  <si>
    <t>教育部門
(別途講師名簿作成）</t>
    <rPh sb="0" eb="2">
      <t>キョウイク</t>
    </rPh>
    <rPh sb="2" eb="4">
      <t>ブモン</t>
    </rPh>
    <rPh sb="6" eb="8">
      <t>ベット</t>
    </rPh>
    <rPh sb="8" eb="10">
      <t>コウシ</t>
    </rPh>
    <rPh sb="10" eb="12">
      <t>メイボ</t>
    </rPh>
    <rPh sb="12" eb="14">
      <t>サクセイ</t>
    </rPh>
    <phoneticPr fontId="2"/>
  </si>
  <si>
    <t>教室と別</t>
  </si>
  <si>
    <t>コーナー等</t>
  </si>
  <si>
    <t>なし</t>
  </si>
  <si>
    <t>女性用</t>
  </si>
  <si>
    <t>兼用</t>
  </si>
  <si>
    <r>
      <t xml:space="preserve">訓練時間
</t>
    </r>
    <r>
      <rPr>
        <sz val="9"/>
        <rFont val="ＭＳ Ｐゴシック"/>
        <family val="3"/>
        <charset val="128"/>
      </rPr>
      <t>(学科＋実技）</t>
    </r>
    <rPh sb="0" eb="2">
      <t>クンレン</t>
    </rPh>
    <rPh sb="2" eb="4">
      <t>ジカン</t>
    </rPh>
    <rPh sb="6" eb="8">
      <t>ガッカ</t>
    </rPh>
    <rPh sb="9" eb="11">
      <t>ジツギ</t>
    </rPh>
    <phoneticPr fontId="2"/>
  </si>
  <si>
    <t>就職支援
時間</t>
    <rPh sb="0" eb="2">
      <t>シュウショク</t>
    </rPh>
    <rPh sb="2" eb="4">
      <t>シエン</t>
    </rPh>
    <rPh sb="5" eb="7">
      <t>ジカン</t>
    </rPh>
    <phoneticPr fontId="2"/>
  </si>
  <si>
    <t>所要時間(分)
（1分80m）</t>
    <rPh sb="0" eb="2">
      <t>ショヨウ</t>
    </rPh>
    <rPh sb="2" eb="4">
      <t>ジカン</t>
    </rPh>
    <rPh sb="5" eb="6">
      <t>フン</t>
    </rPh>
    <rPh sb="10" eb="11">
      <t>フン</t>
    </rPh>
    <phoneticPr fontId="2"/>
  </si>
  <si>
    <t>就職支援担当者数</t>
    <rPh sb="0" eb="2">
      <t>シュウショク</t>
    </rPh>
    <rPh sb="2" eb="4">
      <t>シエン</t>
    </rPh>
    <rPh sb="4" eb="6">
      <t>タントウ</t>
    </rPh>
    <rPh sb="6" eb="7">
      <t>シャ</t>
    </rPh>
    <rPh sb="7" eb="8">
      <t>スウ</t>
    </rPh>
    <phoneticPr fontId="2"/>
  </si>
  <si>
    <r>
      <t xml:space="preserve">机の大きさ
</t>
    </r>
    <r>
      <rPr>
        <sz val="8"/>
        <rFont val="ＭＳ Ｐゴシック"/>
        <family val="3"/>
        <charset val="128"/>
      </rPr>
      <t>（W×D×H) ㎝</t>
    </r>
    <rPh sb="0" eb="1">
      <t>ツクエ</t>
    </rPh>
    <rPh sb="2" eb="3">
      <t>オオ</t>
    </rPh>
    <phoneticPr fontId="2"/>
  </si>
  <si>
    <t>使用教室総床面積
（㎡）</t>
    <rPh sb="0" eb="2">
      <t>シヨウ</t>
    </rPh>
    <rPh sb="2" eb="4">
      <t>キョウシツ</t>
    </rPh>
    <rPh sb="4" eb="5">
      <t>ソウ</t>
    </rPh>
    <rPh sb="5" eb="8">
      <t>ユカメンセキ</t>
    </rPh>
    <phoneticPr fontId="2"/>
  </si>
  <si>
    <t>座面の大きさ W×D（㎝）</t>
    <rPh sb="0" eb="1">
      <t>ザ</t>
    </rPh>
    <rPh sb="1" eb="2">
      <t>メン</t>
    </rPh>
    <rPh sb="3" eb="4">
      <t>オオ</t>
    </rPh>
    <phoneticPr fontId="2"/>
  </si>
  <si>
    <t>ﾒｰﾙｱﾄﾞﾚｽ（半角）</t>
    <rPh sb="9" eb="11">
      <t>ハンカク</t>
    </rPh>
    <phoneticPr fontId="2"/>
  </si>
  <si>
    <t>机の大きさ
W×D×H（㎝）</t>
    <rPh sb="0" eb="1">
      <t>ツクエ</t>
    </rPh>
    <rPh sb="2" eb="3">
      <t>オオ</t>
    </rPh>
    <phoneticPr fontId="2"/>
  </si>
  <si>
    <t>（台）</t>
    <rPh sb="1" eb="2">
      <t>ダイ</t>
    </rPh>
    <phoneticPr fontId="2"/>
  </si>
  <si>
    <t>パソコン１（スペック等）</t>
    <rPh sb="10" eb="11">
      <t>トウ</t>
    </rPh>
    <phoneticPr fontId="2"/>
  </si>
  <si>
    <t>パソコン２（スペック等）</t>
    <rPh sb="10" eb="11">
      <t>トウ</t>
    </rPh>
    <phoneticPr fontId="2"/>
  </si>
  <si>
    <t>男性用（個）</t>
    <rPh sb="0" eb="3">
      <t>ダンセイヨウ</t>
    </rPh>
    <rPh sb="4" eb="5">
      <t>コ</t>
    </rPh>
    <phoneticPr fontId="2"/>
  </si>
  <si>
    <t>女性用（個）</t>
    <rPh sb="0" eb="3">
      <t>ジョセイヨウ</t>
    </rPh>
    <rPh sb="4" eb="5">
      <t>コ</t>
    </rPh>
    <phoneticPr fontId="2"/>
  </si>
  <si>
    <t>兼用（個）</t>
    <rPh sb="0" eb="2">
      <t>ケンヨウ</t>
    </rPh>
    <rPh sb="3" eb="4">
      <t>コ</t>
    </rPh>
    <phoneticPr fontId="2"/>
  </si>
  <si>
    <t>開始時刻</t>
    <rPh sb="0" eb="2">
      <t>カイシ</t>
    </rPh>
    <rPh sb="2" eb="4">
      <t>ジコク</t>
    </rPh>
    <phoneticPr fontId="2"/>
  </si>
  <si>
    <t>終了時刻</t>
    <rPh sb="0" eb="2">
      <t>シュウリョウ</t>
    </rPh>
    <rPh sb="2" eb="4">
      <t>ジコク</t>
    </rPh>
    <phoneticPr fontId="2"/>
  </si>
  <si>
    <t>常駐担当者数（人）</t>
    <rPh sb="0" eb="2">
      <t>ジョウチュウ</t>
    </rPh>
    <rPh sb="2" eb="4">
      <t>タントウ</t>
    </rPh>
    <rPh sb="4" eb="5">
      <t>シャ</t>
    </rPh>
    <rPh sb="5" eb="6">
      <t>スウ</t>
    </rPh>
    <rPh sb="7" eb="8">
      <t>ニン</t>
    </rPh>
    <phoneticPr fontId="2"/>
  </si>
  <si>
    <t>常駐ではない担当者数（人）</t>
    <rPh sb="0" eb="2">
      <t>ジョウチュウ</t>
    </rPh>
    <rPh sb="6" eb="8">
      <t>タントウ</t>
    </rPh>
    <rPh sb="8" eb="9">
      <t>シャ</t>
    </rPh>
    <rPh sb="9" eb="10">
      <t>スウ</t>
    </rPh>
    <rPh sb="11" eb="12">
      <t>ニン</t>
    </rPh>
    <phoneticPr fontId="2"/>
  </si>
  <si>
    <t>受入可能
定員（人）</t>
    <rPh sb="0" eb="1">
      <t>ウ</t>
    </rPh>
    <rPh sb="1" eb="2">
      <t>イ</t>
    </rPh>
    <rPh sb="2" eb="4">
      <t>カノウ</t>
    </rPh>
    <rPh sb="5" eb="7">
      <t>テイイン</t>
    </rPh>
    <rPh sb="8" eb="9">
      <t>ニン</t>
    </rPh>
    <phoneticPr fontId="2"/>
  </si>
  <si>
    <t>教育部門
（講師名簿は別添）</t>
    <rPh sb="0" eb="2">
      <t>キョウイク</t>
    </rPh>
    <rPh sb="2" eb="4">
      <t>ブモン</t>
    </rPh>
    <rPh sb="6" eb="8">
      <t>コウシ</t>
    </rPh>
    <rPh sb="8" eb="10">
      <t>メイボ</t>
    </rPh>
    <rPh sb="11" eb="13">
      <t>ベッテン</t>
    </rPh>
    <phoneticPr fontId="2"/>
  </si>
  <si>
    <t>教育部門（資格内容別）
（講師名簿は別添）</t>
    <rPh sb="0" eb="2">
      <t>キョウイク</t>
    </rPh>
    <rPh sb="2" eb="4">
      <t>ブモン</t>
    </rPh>
    <rPh sb="5" eb="7">
      <t>シカク</t>
    </rPh>
    <rPh sb="7" eb="9">
      <t>ナイヨウ</t>
    </rPh>
    <rPh sb="9" eb="10">
      <t>ベツ</t>
    </rPh>
    <rPh sb="13" eb="15">
      <t>コウシ</t>
    </rPh>
    <rPh sb="15" eb="17">
      <t>メイボ</t>
    </rPh>
    <rPh sb="18" eb="20">
      <t>ベッテン</t>
    </rPh>
    <phoneticPr fontId="2"/>
  </si>
  <si>
    <t>机の大きさ
W×D×H
(㎝)</t>
    <rPh sb="0" eb="1">
      <t>ツクエ</t>
    </rPh>
    <rPh sb="2" eb="3">
      <t>オオ</t>
    </rPh>
    <phoneticPr fontId="2"/>
  </si>
  <si>
    <t>○</t>
    <phoneticPr fontId="2"/>
  </si>
  <si>
    <t>全講師数（人）</t>
    <rPh sb="0" eb="1">
      <t>ゼン</t>
    </rPh>
    <rPh sb="1" eb="3">
      <t>コウシ</t>
    </rPh>
    <rPh sb="3" eb="4">
      <t>スウ</t>
    </rPh>
    <rPh sb="5" eb="6">
      <t>ニン</t>
    </rPh>
    <phoneticPr fontId="2"/>
  </si>
  <si>
    <t>うち常勤者数（人）</t>
    <rPh sb="2" eb="5">
      <t>ジョウキンシャ</t>
    </rPh>
    <rPh sb="5" eb="6">
      <t>スウ</t>
    </rPh>
    <rPh sb="7" eb="8">
      <t>ニン</t>
    </rPh>
    <phoneticPr fontId="2"/>
  </si>
  <si>
    <t>うち非常勤者数（人）</t>
    <rPh sb="2" eb="5">
      <t>ヒジョウキン</t>
    </rPh>
    <rPh sb="5" eb="6">
      <t>シャ</t>
    </rPh>
    <rPh sb="6" eb="7">
      <t>スウ</t>
    </rPh>
    <rPh sb="8" eb="9">
      <t>ニン</t>
    </rPh>
    <phoneticPr fontId="2"/>
  </si>
  <si>
    <t>うち指導員免許取得者（人）</t>
    <rPh sb="2" eb="5">
      <t>シドウイン</t>
    </rPh>
    <rPh sb="5" eb="7">
      <t>メンキョ</t>
    </rPh>
    <rPh sb="7" eb="9">
      <t>シュトク</t>
    </rPh>
    <rPh sb="9" eb="10">
      <t>シャ</t>
    </rPh>
    <rPh sb="11" eb="12">
      <t>ニン</t>
    </rPh>
    <phoneticPr fontId="2"/>
  </si>
  <si>
    <t>うち能力開発促進法第三十条の二第二項該当者（人）</t>
    <rPh sb="2" eb="4">
      <t>ノウリョク</t>
    </rPh>
    <rPh sb="4" eb="6">
      <t>カイハツ</t>
    </rPh>
    <rPh sb="6" eb="9">
      <t>ソクシンホウ</t>
    </rPh>
    <rPh sb="9" eb="10">
      <t>ダイ</t>
    </rPh>
    <rPh sb="10" eb="13">
      <t>３０ジョウ</t>
    </rPh>
    <rPh sb="14" eb="15">
      <t>２</t>
    </rPh>
    <rPh sb="15" eb="16">
      <t>ダイ</t>
    </rPh>
    <rPh sb="16" eb="18">
      <t>２コウ</t>
    </rPh>
    <rPh sb="18" eb="21">
      <t>ガイトウシャ</t>
    </rPh>
    <rPh sb="22" eb="23">
      <t>ニン</t>
    </rPh>
    <phoneticPr fontId="2"/>
  </si>
  <si>
    <t>全担当者数
（人）</t>
    <rPh sb="0" eb="1">
      <t>ゼン</t>
    </rPh>
    <rPh sb="1" eb="3">
      <t>タントウ</t>
    </rPh>
    <rPh sb="3" eb="4">
      <t>シャ</t>
    </rPh>
    <rPh sb="4" eb="5">
      <t>スウ</t>
    </rPh>
    <rPh sb="7" eb="8">
      <t>ニン</t>
    </rPh>
    <phoneticPr fontId="2"/>
  </si>
  <si>
    <t>円(１月１人)</t>
    <rPh sb="0" eb="1">
      <t>エン</t>
    </rPh>
    <rPh sb="3" eb="4">
      <t>ツキ</t>
    </rPh>
    <rPh sb="5" eb="6">
      <t>ニン</t>
    </rPh>
    <phoneticPr fontId="2"/>
  </si>
  <si>
    <t>担当者氏名</t>
    <rPh sb="0" eb="2">
      <t>タントウ</t>
    </rPh>
    <rPh sb="2" eb="3">
      <t>シャ</t>
    </rPh>
    <rPh sb="3" eb="4">
      <t>ウジ</t>
    </rPh>
    <rPh sb="4" eb="5">
      <t>メイ</t>
    </rPh>
    <phoneticPr fontId="2"/>
  </si>
  <si>
    <t>実施施設１の最寄り駅</t>
    <rPh sb="0" eb="2">
      <t>ジッシ</t>
    </rPh>
    <rPh sb="2" eb="4">
      <t>シセツ</t>
    </rPh>
    <rPh sb="6" eb="8">
      <t>モヨ</t>
    </rPh>
    <rPh sb="9" eb="10">
      <t>エキ</t>
    </rPh>
    <phoneticPr fontId="2"/>
  </si>
  <si>
    <t>室</t>
    <rPh sb="0" eb="1">
      <t>シツ</t>
    </rPh>
    <phoneticPr fontId="2"/>
  </si>
  <si>
    <t>Km</t>
    <phoneticPr fontId="2"/>
  </si>
  <si>
    <t>２　委託訓練教育実績</t>
    <rPh sb="2" eb="4">
      <t>イタク</t>
    </rPh>
    <rPh sb="4" eb="6">
      <t>クンレン</t>
    </rPh>
    <rPh sb="6" eb="8">
      <t>キョウイク</t>
    </rPh>
    <rPh sb="8" eb="10">
      <t>ジッセキ</t>
    </rPh>
    <phoneticPr fontId="2"/>
  </si>
  <si>
    <t>３　訓練実施施設の概要</t>
    <rPh sb="2" eb="4">
      <t>クンレン</t>
    </rPh>
    <rPh sb="4" eb="6">
      <t>ジッシ</t>
    </rPh>
    <rPh sb="6" eb="8">
      <t>シセツ</t>
    </rPh>
    <rPh sb="9" eb="11">
      <t>ガイヨウ</t>
    </rPh>
    <phoneticPr fontId="2"/>
  </si>
  <si>
    <t>１　契約者及び訓練規模等</t>
    <rPh sb="2" eb="5">
      <t>ケイヤクシャ</t>
    </rPh>
    <rPh sb="5" eb="6">
      <t>オヨ</t>
    </rPh>
    <rPh sb="7" eb="9">
      <t>クンレン</t>
    </rPh>
    <rPh sb="9" eb="11">
      <t>キボ</t>
    </rPh>
    <rPh sb="11" eb="12">
      <t>トウ</t>
    </rPh>
    <phoneticPr fontId="2"/>
  </si>
  <si>
    <t>４　訓練の概要</t>
    <rPh sb="2" eb="4">
      <t>クンレン</t>
    </rPh>
    <rPh sb="5" eb="7">
      <t>ガイヨウ</t>
    </rPh>
    <phoneticPr fontId="2"/>
  </si>
  <si>
    <t>メールアドレス</t>
    <phoneticPr fontId="2"/>
  </si>
  <si>
    <t>所在地
(区市から)</t>
    <rPh sb="0" eb="3">
      <t>ショザイチ</t>
    </rPh>
    <rPh sb="5" eb="7">
      <t>クシ</t>
    </rPh>
    <phoneticPr fontId="2"/>
  </si>
  <si>
    <t>うち
学科時間</t>
    <rPh sb="3" eb="5">
      <t>ガッカ</t>
    </rPh>
    <rPh sb="5" eb="7">
      <t>ジカン</t>
    </rPh>
    <phoneticPr fontId="2"/>
  </si>
  <si>
    <t>うち
実技時間</t>
    <rPh sb="3" eb="5">
      <t>ジツギ</t>
    </rPh>
    <rPh sb="5" eb="7">
      <t>ジカン</t>
    </rPh>
    <phoneticPr fontId="2"/>
  </si>
  <si>
    <t>最寄り駅(バス停)からの距離２</t>
    <rPh sb="0" eb="2">
      <t>モヨ</t>
    </rPh>
    <rPh sb="3" eb="4">
      <t>エキ</t>
    </rPh>
    <rPh sb="7" eb="8">
      <t>テイ</t>
    </rPh>
    <rPh sb="12" eb="14">
      <t>キョリ</t>
    </rPh>
    <phoneticPr fontId="2"/>
  </si>
  <si>
    <t>ＯＡ教室２</t>
    <rPh sb="2" eb="4">
      <t>キョウシツ</t>
    </rPh>
    <phoneticPr fontId="2"/>
  </si>
  <si>
    <t>設置台数
（台）</t>
    <rPh sb="0" eb="2">
      <t>セッチ</t>
    </rPh>
    <rPh sb="2" eb="4">
      <t>ダイスウ</t>
    </rPh>
    <rPh sb="6" eb="7">
      <t>ダイ</t>
    </rPh>
    <phoneticPr fontId="2"/>
  </si>
  <si>
    <t>就職支援カリキュラム詳細</t>
    <rPh sb="0" eb="2">
      <t>シュウショク</t>
    </rPh>
    <rPh sb="2" eb="4">
      <t>シエン</t>
    </rPh>
    <rPh sb="10" eb="12">
      <t>ショウサイ</t>
    </rPh>
    <phoneticPr fontId="2"/>
  </si>
  <si>
    <t>５　講　師　名　簿</t>
    <rPh sb="2" eb="3">
      <t>コウ</t>
    </rPh>
    <rPh sb="4" eb="5">
      <t>シ</t>
    </rPh>
    <rPh sb="6" eb="7">
      <t>メイ</t>
    </rPh>
    <rPh sb="8" eb="9">
      <t>ボ</t>
    </rPh>
    <phoneticPr fontId="2"/>
  </si>
  <si>
    <r>
      <t xml:space="preserve">机の大きさ
</t>
    </r>
    <r>
      <rPr>
        <sz val="8"/>
        <rFont val="ＭＳ Ｐゴシック"/>
        <family val="3"/>
        <charset val="128"/>
      </rPr>
      <t>W×D×H（㎝）</t>
    </r>
    <rPh sb="0" eb="1">
      <t>ツクエ</t>
    </rPh>
    <rPh sb="2" eb="3">
      <t>オオ</t>
    </rPh>
    <phoneticPr fontId="2"/>
  </si>
  <si>
    <t>座面の大きさ
W×D（㎝）</t>
    <rPh sb="0" eb="1">
      <t>ザ</t>
    </rPh>
    <rPh sb="1" eb="2">
      <t>メン</t>
    </rPh>
    <rPh sb="3" eb="4">
      <t>オオ</t>
    </rPh>
    <phoneticPr fontId="2"/>
  </si>
  <si>
    <t>実施施設２の最寄り駅</t>
    <rPh sb="0" eb="2">
      <t>ジッシ</t>
    </rPh>
    <rPh sb="2" eb="4">
      <t>シセツ</t>
    </rPh>
    <rPh sb="6" eb="8">
      <t>モヨリ</t>
    </rPh>
    <rPh sb="9" eb="10">
      <t>エキ</t>
    </rPh>
    <phoneticPr fontId="2"/>
  </si>
  <si>
    <t>座面の大きさ（W×D）</t>
    <rPh sb="0" eb="1">
      <t>ザ</t>
    </rPh>
    <rPh sb="1" eb="2">
      <t>メン</t>
    </rPh>
    <rPh sb="3" eb="4">
      <t>オオ</t>
    </rPh>
    <phoneticPr fontId="2"/>
  </si>
  <si>
    <t>ホワイトボード</t>
    <phoneticPr fontId="2"/>
  </si>
  <si>
    <t>うち
常勤者数</t>
    <rPh sb="3" eb="6">
      <t>ジョウキンシャ</t>
    </rPh>
    <rPh sb="6" eb="7">
      <t>スウ</t>
    </rPh>
    <phoneticPr fontId="2"/>
  </si>
  <si>
    <t>うち
非常勤者数</t>
    <rPh sb="3" eb="6">
      <t>ヒジョウキン</t>
    </rPh>
    <rPh sb="6" eb="7">
      <t>シャ</t>
    </rPh>
    <rPh sb="7" eb="8">
      <t>スウ</t>
    </rPh>
    <phoneticPr fontId="2"/>
  </si>
  <si>
    <t>うち
指導員免許
取得者</t>
    <rPh sb="3" eb="6">
      <t>シドウイン</t>
    </rPh>
    <rPh sb="6" eb="8">
      <t>メンキョ</t>
    </rPh>
    <rPh sb="9" eb="12">
      <t>シュトクシャ</t>
    </rPh>
    <phoneticPr fontId="2"/>
  </si>
  <si>
    <t>うち
能開法
第30条の２
第２項該当者</t>
    <rPh sb="3" eb="4">
      <t>ノウ</t>
    </rPh>
    <rPh sb="4" eb="5">
      <t>カイ</t>
    </rPh>
    <rPh sb="5" eb="6">
      <t>ホウ</t>
    </rPh>
    <rPh sb="7" eb="8">
      <t>ダイ</t>
    </rPh>
    <rPh sb="10" eb="11">
      <t>ジョウ</t>
    </rPh>
    <rPh sb="14" eb="15">
      <t>ダイ</t>
    </rPh>
    <rPh sb="16" eb="17">
      <t>コウ</t>
    </rPh>
    <rPh sb="17" eb="20">
      <t>ガイトウシャ</t>
    </rPh>
    <phoneticPr fontId="2"/>
  </si>
  <si>
    <t>全講師
人数</t>
    <rPh sb="0" eb="1">
      <t>ゼン</t>
    </rPh>
    <rPh sb="1" eb="3">
      <t>コウシ</t>
    </rPh>
    <rPh sb="4" eb="6">
      <t>ニンズウ</t>
    </rPh>
    <phoneticPr fontId="2"/>
  </si>
  <si>
    <t>資格の
認可機関</t>
    <rPh sb="0" eb="2">
      <t>シカク</t>
    </rPh>
    <rPh sb="4" eb="6">
      <t>ニンカ</t>
    </rPh>
    <rPh sb="6" eb="8">
      <t>キカン</t>
    </rPh>
    <phoneticPr fontId="2"/>
  </si>
  <si>
    <t>※ ４ 訓練の概要「教育部門」全講師人数分記載すること。</t>
    <rPh sb="4" eb="6">
      <t>クンレン</t>
    </rPh>
    <rPh sb="7" eb="9">
      <t>ガイヨウ</t>
    </rPh>
    <rPh sb="10" eb="12">
      <t>キョウイク</t>
    </rPh>
    <rPh sb="12" eb="14">
      <t>ブモン</t>
    </rPh>
    <rPh sb="15" eb="16">
      <t>ゼン</t>
    </rPh>
    <rPh sb="16" eb="18">
      <t>コウシ</t>
    </rPh>
    <rPh sb="18" eb="21">
      <t>ニンズウブン</t>
    </rPh>
    <rPh sb="21" eb="23">
      <t>キサイ</t>
    </rPh>
    <phoneticPr fontId="2"/>
  </si>
  <si>
    <t>学科時間計</t>
    <rPh sb="0" eb="2">
      <t>ガッカ</t>
    </rPh>
    <rPh sb="2" eb="4">
      <t>ジカン</t>
    </rPh>
    <rPh sb="4" eb="5">
      <t>ケイ</t>
    </rPh>
    <phoneticPr fontId="2"/>
  </si>
  <si>
    <t>実技時間計</t>
    <rPh sb="0" eb="2">
      <t>ジツギ</t>
    </rPh>
    <rPh sb="2" eb="4">
      <t>ジカン</t>
    </rPh>
    <rPh sb="4" eb="5">
      <t>ケイ</t>
    </rPh>
    <phoneticPr fontId="2"/>
  </si>
  <si>
    <t>関連資格・免許の名称・
経験内容等</t>
    <rPh sb="0" eb="2">
      <t>カンレン</t>
    </rPh>
    <rPh sb="2" eb="4">
      <t>シカク</t>
    </rPh>
    <rPh sb="5" eb="7">
      <t>メンキョ</t>
    </rPh>
    <rPh sb="8" eb="10">
      <t>メイショウ</t>
    </rPh>
    <rPh sb="12" eb="14">
      <t>ケイケン</t>
    </rPh>
    <rPh sb="14" eb="16">
      <t>ナイヨウ</t>
    </rPh>
    <rPh sb="16" eb="17">
      <t>ナド</t>
    </rPh>
    <phoneticPr fontId="2"/>
  </si>
  <si>
    <t>８　就　職　担　当　者　名　簿</t>
    <rPh sb="2" eb="3">
      <t>シュウ</t>
    </rPh>
    <rPh sb="4" eb="5">
      <t>ショク</t>
    </rPh>
    <rPh sb="6" eb="7">
      <t>タン</t>
    </rPh>
    <rPh sb="8" eb="9">
      <t>トウ</t>
    </rPh>
    <rPh sb="10" eb="11">
      <t>シャ</t>
    </rPh>
    <rPh sb="12" eb="13">
      <t>メイ</t>
    </rPh>
    <rPh sb="14" eb="15">
      <t>ボ</t>
    </rPh>
    <phoneticPr fontId="2"/>
  </si>
  <si>
    <t>入校式・修了式</t>
    <rPh sb="0" eb="2">
      <t>ニュウコウ</t>
    </rPh>
    <rPh sb="2" eb="3">
      <t>シキ</t>
    </rPh>
    <rPh sb="4" eb="6">
      <t>シュウリョウ</t>
    </rPh>
    <rPh sb="6" eb="7">
      <t>シキ</t>
    </rPh>
    <phoneticPr fontId="2"/>
  </si>
  <si>
    <t>※７　就職支援概要・就職支援カリキュラム「就職支援部門｣全担当者人数分すべて記載すること。</t>
    <rPh sb="3" eb="5">
      <t>シュウショク</t>
    </rPh>
    <rPh sb="5" eb="7">
      <t>シエン</t>
    </rPh>
    <rPh sb="7" eb="9">
      <t>ガイヨウ</t>
    </rPh>
    <rPh sb="10" eb="12">
      <t>シュウショク</t>
    </rPh>
    <rPh sb="12" eb="14">
      <t>シエン</t>
    </rPh>
    <rPh sb="21" eb="23">
      <t>シュウショク</t>
    </rPh>
    <rPh sb="23" eb="25">
      <t>シエン</t>
    </rPh>
    <rPh sb="25" eb="27">
      <t>ブモン</t>
    </rPh>
    <rPh sb="28" eb="29">
      <t>ゼン</t>
    </rPh>
    <rPh sb="29" eb="31">
      <t>タントウ</t>
    </rPh>
    <rPh sb="31" eb="32">
      <t>シャ</t>
    </rPh>
    <rPh sb="32" eb="34">
      <t>ニンズウ</t>
    </rPh>
    <rPh sb="34" eb="35">
      <t>ブン</t>
    </rPh>
    <rPh sb="38" eb="40">
      <t>キサイ</t>
    </rPh>
    <phoneticPr fontId="2"/>
  </si>
  <si>
    <t>訓 練 科 名</t>
    <rPh sb="0" eb="1">
      <t>クン</t>
    </rPh>
    <rPh sb="2" eb="3">
      <t>ネリ</t>
    </rPh>
    <rPh sb="4" eb="5">
      <t>カ</t>
    </rPh>
    <rPh sb="6" eb="7">
      <t>メイ</t>
    </rPh>
    <phoneticPr fontId="2"/>
  </si>
  <si>
    <t>入校・修了式</t>
    <rPh sb="0" eb="2">
      <t>ニュウコウ</t>
    </rPh>
    <rPh sb="3" eb="5">
      <t>シュウリョウ</t>
    </rPh>
    <rPh sb="5" eb="6">
      <t>シキ</t>
    </rPh>
    <phoneticPr fontId="2"/>
  </si>
  <si>
    <t>（単位：円）</t>
    <rPh sb="1" eb="3">
      <t>タンイ</t>
    </rPh>
    <rPh sb="4" eb="5">
      <t>エン</t>
    </rPh>
    <phoneticPr fontId="2"/>
  </si>
  <si>
    <t>＊自社出版については定価表示があっても販売しない（無償提供）。</t>
    <rPh sb="1" eb="3">
      <t>ジシャ</t>
    </rPh>
    <rPh sb="3" eb="5">
      <t>シュッパン</t>
    </rPh>
    <rPh sb="10" eb="12">
      <t>テイカ</t>
    </rPh>
    <rPh sb="12" eb="14">
      <t>ヒョウジ</t>
    </rPh>
    <rPh sb="19" eb="21">
      <t>ハンバイ</t>
    </rPh>
    <rPh sb="25" eb="27">
      <t>ムショウ</t>
    </rPh>
    <rPh sb="27" eb="29">
      <t>テイキョウ</t>
    </rPh>
    <phoneticPr fontId="2"/>
  </si>
  <si>
    <t>「主担当講師は必ず、以下のどちらかの要件に該当する者とする。」</t>
    <rPh sb="1" eb="2">
      <t>シュ</t>
    </rPh>
    <rPh sb="2" eb="4">
      <t>タントウ</t>
    </rPh>
    <rPh sb="4" eb="6">
      <t>コウシ</t>
    </rPh>
    <rPh sb="7" eb="8">
      <t>カナラ</t>
    </rPh>
    <rPh sb="10" eb="12">
      <t>イカ</t>
    </rPh>
    <rPh sb="18" eb="20">
      <t>ヨウケン</t>
    </rPh>
    <rPh sb="21" eb="23">
      <t>ガイトウ</t>
    </rPh>
    <rPh sb="25" eb="26">
      <t>モノ</t>
    </rPh>
    <phoneticPr fontId="2"/>
  </si>
  <si>
    <t>　　　（６）（１）から（５）までに掲げる者と同等以上の能力を有すると認められる者として厚生労働大臣が別に定める者</t>
    <rPh sb="17" eb="18">
      <t>カカ</t>
    </rPh>
    <rPh sb="20" eb="21">
      <t>モノ</t>
    </rPh>
    <rPh sb="22" eb="24">
      <t>ドウトウ</t>
    </rPh>
    <rPh sb="24" eb="26">
      <t>イジョウ</t>
    </rPh>
    <rPh sb="27" eb="29">
      <t>ノウリョク</t>
    </rPh>
    <rPh sb="30" eb="31">
      <t>ユウ</t>
    </rPh>
    <rPh sb="34" eb="35">
      <t>ミト</t>
    </rPh>
    <rPh sb="39" eb="40">
      <t>モノ</t>
    </rPh>
    <rPh sb="43" eb="45">
      <t>コウセイ</t>
    </rPh>
    <rPh sb="45" eb="47">
      <t>ロウドウ</t>
    </rPh>
    <rPh sb="47" eb="49">
      <t>ダイジン</t>
    </rPh>
    <rPh sb="50" eb="51">
      <t>ベツ</t>
    </rPh>
    <rPh sb="52" eb="53">
      <t>サダ</t>
    </rPh>
    <rPh sb="55" eb="56">
      <t>モノ</t>
    </rPh>
    <phoneticPr fontId="2"/>
  </si>
  <si>
    <t>※要件</t>
    <rPh sb="1" eb="3">
      <t>ヨウケン</t>
    </rPh>
    <phoneticPr fontId="2"/>
  </si>
  <si>
    <t>指導員資格有</t>
    <rPh sb="0" eb="3">
      <t>シドウイン</t>
    </rPh>
    <rPh sb="3" eb="5">
      <t>シカク</t>
    </rPh>
    <rPh sb="5" eb="6">
      <t>アリ</t>
    </rPh>
    <phoneticPr fontId="2"/>
  </si>
  <si>
    <t>○</t>
    <phoneticPr fontId="2"/>
  </si>
  <si>
    <t>東京 太郎</t>
    <rPh sb="0" eb="2">
      <t>トウキョウ</t>
    </rPh>
    <rPh sb="3" eb="5">
      <t>タロウ</t>
    </rPh>
    <phoneticPr fontId="2"/>
  </si>
  <si>
    <t>新宿　花子</t>
    <rPh sb="0" eb="2">
      <t>シンジュク</t>
    </rPh>
    <rPh sb="3" eb="5">
      <t>ハナコ</t>
    </rPh>
    <phoneticPr fontId="2"/>
  </si>
  <si>
    <r>
      <t xml:space="preserve">年齢
</t>
    </r>
    <r>
      <rPr>
        <sz val="6"/>
        <rFont val="ＭＳ Ｐゴシック"/>
        <family val="3"/>
        <charset val="128"/>
      </rPr>
      <t>※提案時</t>
    </r>
    <rPh sb="0" eb="2">
      <t>ネンレイ</t>
    </rPh>
    <rPh sb="5" eb="7">
      <t>テイアン</t>
    </rPh>
    <rPh sb="7" eb="8">
      <t>ジ</t>
    </rPh>
    <phoneticPr fontId="2"/>
  </si>
  <si>
    <t>△△</t>
    <phoneticPr fontId="2"/>
  </si>
  <si>
    <t>2-(3)</t>
  </si>
  <si>
    <t>高卒</t>
    <rPh sb="0" eb="2">
      <t>コウソツ</t>
    </rPh>
    <phoneticPr fontId="2"/>
  </si>
  <si>
    <t>大卒</t>
    <rPh sb="0" eb="2">
      <t>ダイソツ</t>
    </rPh>
    <phoneticPr fontId="2"/>
  </si>
  <si>
    <t>今回の担当科目に関する経験年数（通算）</t>
    <rPh sb="0" eb="2">
      <t>コンカイ</t>
    </rPh>
    <rPh sb="3" eb="5">
      <t>タントウ</t>
    </rPh>
    <rPh sb="5" eb="7">
      <t>カモク</t>
    </rPh>
    <rPh sb="8" eb="9">
      <t>カン</t>
    </rPh>
    <rPh sb="11" eb="13">
      <t>ケイケン</t>
    </rPh>
    <rPh sb="13" eb="15">
      <t>ネンスウ</t>
    </rPh>
    <rPh sb="16" eb="18">
      <t>ツウサン</t>
    </rPh>
    <phoneticPr fontId="2"/>
  </si>
  <si>
    <t>講師経験</t>
    <rPh sb="0" eb="2">
      <t>コウシ</t>
    </rPh>
    <rPh sb="2" eb="4">
      <t>ケイケン</t>
    </rPh>
    <phoneticPr fontId="2"/>
  </si>
  <si>
    <t>実務経験</t>
    <rPh sb="0" eb="2">
      <t>ジツム</t>
    </rPh>
    <rPh sb="2" eb="4">
      <t>ケイケン</t>
    </rPh>
    <phoneticPr fontId="2"/>
  </si>
  <si>
    <t>短大卒</t>
    <rPh sb="0" eb="2">
      <t>タンダイ</t>
    </rPh>
    <rPh sb="2" eb="3">
      <t>ソツ</t>
    </rPh>
    <phoneticPr fontId="2"/>
  </si>
  <si>
    <t>2-(4)</t>
  </si>
  <si>
    <t>2-(4)</t>
    <phoneticPr fontId="2"/>
  </si>
  <si>
    <t>その他の科目</t>
    <rPh sb="2" eb="3">
      <t>タ</t>
    </rPh>
    <rPh sb="4" eb="6">
      <t>カモク</t>
    </rPh>
    <phoneticPr fontId="2"/>
  </si>
  <si>
    <r>
      <t xml:space="preserve">年齢
</t>
    </r>
    <r>
      <rPr>
        <sz val="7"/>
        <rFont val="ＭＳ Ｐゴシック"/>
        <family val="3"/>
        <charset val="128"/>
      </rPr>
      <t>※提案時</t>
    </r>
    <rPh sb="0" eb="2">
      <t>ネンレイ</t>
    </rPh>
    <rPh sb="5" eb="7">
      <t>テイアン</t>
    </rPh>
    <rPh sb="7" eb="8">
      <t>ジ</t>
    </rPh>
    <phoneticPr fontId="2"/>
  </si>
  <si>
    <r>
      <t>講師資格　</t>
    </r>
    <r>
      <rPr>
        <sz val="8"/>
        <rFont val="ＭＳ Ｐゴシック"/>
        <family val="3"/>
        <charset val="128"/>
      </rPr>
      <t>※要件参照</t>
    </r>
    <rPh sb="0" eb="2">
      <t>コウシ</t>
    </rPh>
    <rPh sb="2" eb="4">
      <t>シカク</t>
    </rPh>
    <rPh sb="6" eb="8">
      <t>ヨウケン</t>
    </rPh>
    <rPh sb="8" eb="10">
      <t>サンショウ</t>
    </rPh>
    <phoneticPr fontId="2"/>
  </si>
  <si>
    <t>学歴等</t>
    <rPh sb="0" eb="2">
      <t>ガクレキ</t>
    </rPh>
    <rPh sb="2" eb="3">
      <t>トウ</t>
    </rPh>
    <phoneticPr fontId="2"/>
  </si>
  <si>
    <t>　２．職業能力開発促進法第三十条の二第二項の規定に該当すると認められる、以下の者（規則第四八条の三において、次の者とされている）</t>
    <rPh sb="3" eb="5">
      <t>ショクギョウ</t>
    </rPh>
    <rPh sb="5" eb="7">
      <t>ノウリョク</t>
    </rPh>
    <rPh sb="7" eb="9">
      <t>カイハツ</t>
    </rPh>
    <rPh sb="9" eb="12">
      <t>ソクシンホウ</t>
    </rPh>
    <rPh sb="12" eb="13">
      <t>ダイ</t>
    </rPh>
    <rPh sb="13" eb="15">
      <t>３０</t>
    </rPh>
    <rPh sb="15" eb="16">
      <t>ジョウ</t>
    </rPh>
    <rPh sb="17" eb="18">
      <t>２</t>
    </rPh>
    <rPh sb="18" eb="19">
      <t>ダイ</t>
    </rPh>
    <rPh sb="19" eb="20">
      <t>２</t>
    </rPh>
    <rPh sb="20" eb="21">
      <t>コウ</t>
    </rPh>
    <rPh sb="22" eb="24">
      <t>キテイ</t>
    </rPh>
    <rPh sb="25" eb="27">
      <t>ガイトウ</t>
    </rPh>
    <rPh sb="30" eb="31">
      <t>ミト</t>
    </rPh>
    <rPh sb="36" eb="38">
      <t>イカ</t>
    </rPh>
    <rPh sb="39" eb="40">
      <t>モノ</t>
    </rPh>
    <rPh sb="41" eb="43">
      <t>キソク</t>
    </rPh>
    <rPh sb="43" eb="44">
      <t>ダイ</t>
    </rPh>
    <rPh sb="44" eb="45">
      <t>ヨン</t>
    </rPh>
    <rPh sb="45" eb="46">
      <t>ハチ</t>
    </rPh>
    <rPh sb="46" eb="47">
      <t>ジョウ</t>
    </rPh>
    <rPh sb="48" eb="49">
      <t>サン</t>
    </rPh>
    <rPh sb="54" eb="55">
      <t>ツギ</t>
    </rPh>
    <rPh sb="56" eb="57">
      <t>モノ</t>
    </rPh>
    <phoneticPr fontId="2"/>
  </si>
  <si>
    <r>
      <t>　　　（２）</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専門課程の高度職業訓練を修了</t>
    </r>
    <r>
      <rPr>
        <sz val="11"/>
        <rFont val="ＭＳ Ｐゴシック"/>
        <family val="3"/>
        <charset val="128"/>
      </rPr>
      <t>した者で、その後</t>
    </r>
    <r>
      <rPr>
        <u/>
        <sz val="11"/>
        <rFont val="ＭＳ Ｐゴシック"/>
        <family val="3"/>
        <charset val="128"/>
      </rPr>
      <t>三年以上</t>
    </r>
    <r>
      <rPr>
        <sz val="11"/>
        <rFont val="ＭＳ Ｐゴシック"/>
        <family val="3"/>
        <charset val="128"/>
      </rPr>
      <t>の実務の経験を有する者</t>
    </r>
    <rPh sb="6" eb="8">
      <t>キョウカ</t>
    </rPh>
    <rPh sb="9" eb="10">
      <t>カン</t>
    </rPh>
    <rPh sb="12" eb="14">
      <t>センモン</t>
    </rPh>
    <rPh sb="14" eb="16">
      <t>カテイ</t>
    </rPh>
    <rPh sb="17" eb="19">
      <t>コウド</t>
    </rPh>
    <rPh sb="19" eb="21">
      <t>ショクギョウ</t>
    </rPh>
    <rPh sb="21" eb="23">
      <t>クンレン</t>
    </rPh>
    <rPh sb="24" eb="26">
      <t>シュウリョウ</t>
    </rPh>
    <rPh sb="28" eb="29">
      <t>モノ</t>
    </rPh>
    <rPh sb="33" eb="34">
      <t>ゴ</t>
    </rPh>
    <rPh sb="34" eb="38">
      <t>３ネンイジョウ</t>
    </rPh>
    <rPh sb="39" eb="41">
      <t>ジツム</t>
    </rPh>
    <rPh sb="42" eb="44">
      <t>ケイケン</t>
    </rPh>
    <rPh sb="45" eb="46">
      <t>ユウ</t>
    </rPh>
    <rPh sb="48" eb="49">
      <t>モノ</t>
    </rPh>
    <phoneticPr fontId="2"/>
  </si>
  <si>
    <r>
      <t>　　　（３）</t>
    </r>
    <r>
      <rPr>
        <sz val="11"/>
        <color indexed="10"/>
        <rFont val="ＭＳ Ｐゴシック"/>
        <family val="3"/>
        <charset val="128"/>
      </rPr>
      <t>教科に関し</t>
    </r>
    <r>
      <rPr>
        <sz val="11"/>
        <rFont val="ＭＳ Ｐゴシック"/>
        <family val="3"/>
        <charset val="128"/>
      </rPr>
      <t>、</t>
    </r>
    <r>
      <rPr>
        <u val="double"/>
        <sz val="11"/>
        <rFont val="ＭＳ Ｐゴシック"/>
        <family val="3"/>
        <charset val="128"/>
      </rPr>
      <t>大学（短期大学を除く）を卒業</t>
    </r>
    <r>
      <rPr>
        <sz val="11"/>
        <rFont val="ＭＳ Ｐゴシック"/>
        <family val="3"/>
        <charset val="128"/>
      </rPr>
      <t>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ダイガク</t>
    </rPh>
    <rPh sb="15" eb="17">
      <t>タンキ</t>
    </rPh>
    <rPh sb="17" eb="19">
      <t>ダイガク</t>
    </rPh>
    <rPh sb="20" eb="21">
      <t>ノゾ</t>
    </rPh>
    <rPh sb="24" eb="26">
      <t>ソツギョウ</t>
    </rPh>
    <rPh sb="28" eb="29">
      <t>モノ</t>
    </rPh>
    <rPh sb="33" eb="34">
      <t>ゴ</t>
    </rPh>
    <rPh sb="34" eb="35">
      <t>４</t>
    </rPh>
    <rPh sb="35" eb="36">
      <t>ネン</t>
    </rPh>
    <rPh sb="36" eb="38">
      <t>イジョウ</t>
    </rPh>
    <rPh sb="39" eb="41">
      <t>ジツム</t>
    </rPh>
    <rPh sb="42" eb="44">
      <t>ケイケン</t>
    </rPh>
    <rPh sb="45" eb="46">
      <t>ユウ</t>
    </rPh>
    <rPh sb="48" eb="49">
      <t>モノ</t>
    </rPh>
    <phoneticPr fontId="2"/>
  </si>
  <si>
    <r>
      <t>提案施設</t>
    </r>
    <r>
      <rPr>
        <sz val="10"/>
        <rFont val="ＭＳ Ｐゴシック"/>
        <family val="3"/>
        <charset val="128"/>
      </rPr>
      <t xml:space="preserve">
（同一・別）</t>
    </r>
    <rPh sb="0" eb="2">
      <t>テイアン</t>
    </rPh>
    <rPh sb="2" eb="4">
      <t>シセツ</t>
    </rPh>
    <rPh sb="6" eb="8">
      <t>ドウイツ</t>
    </rPh>
    <rPh sb="9" eb="10">
      <t>ベツ</t>
    </rPh>
    <phoneticPr fontId="2"/>
  </si>
  <si>
    <t>就職支援総時間</t>
    <rPh sb="0" eb="2">
      <t>シュウショク</t>
    </rPh>
    <rPh sb="2" eb="4">
      <t>シエン</t>
    </rPh>
    <rPh sb="4" eb="5">
      <t>ソウ</t>
    </rPh>
    <rPh sb="5" eb="7">
      <t>ジカン</t>
    </rPh>
    <phoneticPr fontId="2"/>
  </si>
  <si>
    <t>学</t>
    <rPh sb="0" eb="1">
      <t>ガク</t>
    </rPh>
    <phoneticPr fontId="2"/>
  </si>
  <si>
    <t>科</t>
    <rPh sb="0" eb="1">
      <t>カ</t>
    </rPh>
    <phoneticPr fontId="2"/>
  </si>
  <si>
    <t>実</t>
    <rPh sb="0" eb="1">
      <t>ジツ</t>
    </rPh>
    <phoneticPr fontId="2"/>
  </si>
  <si>
    <t>技</t>
    <rPh sb="0" eb="1">
      <t>ワザ</t>
    </rPh>
    <phoneticPr fontId="2"/>
  </si>
  <si>
    <t>在席日数</t>
    <rPh sb="0" eb="2">
      <t>ザイセキ</t>
    </rPh>
    <rPh sb="2" eb="4">
      <t>ニッスウ</t>
    </rPh>
    <phoneticPr fontId="2"/>
  </si>
  <si>
    <t>（値引き額）</t>
    <rPh sb="1" eb="3">
      <t>ネビ</t>
    </rPh>
    <rPh sb="4" eb="5">
      <t>ガク</t>
    </rPh>
    <phoneticPr fontId="2"/>
  </si>
  <si>
    <t>合計</t>
    <rPh sb="0" eb="2">
      <t>ゴウケイ</t>
    </rPh>
    <phoneticPr fontId="2"/>
  </si>
  <si>
    <t>最低履行人数</t>
    <rPh sb="0" eb="2">
      <t>サイテイ</t>
    </rPh>
    <rPh sb="2" eb="4">
      <t>リコウ</t>
    </rPh>
    <rPh sb="4" eb="6">
      <t>ニンズウ</t>
    </rPh>
    <phoneticPr fontId="2"/>
  </si>
  <si>
    <t>月計</t>
    <rPh sb="0" eb="1">
      <t>ツキ</t>
    </rPh>
    <rPh sb="1" eb="2">
      <t>ケイ</t>
    </rPh>
    <phoneticPr fontId="2"/>
  </si>
  <si>
    <t>※以下のものをご準備の上、ご提出ください。</t>
    <rPh sb="1" eb="3">
      <t>イカ</t>
    </rPh>
    <rPh sb="8" eb="10">
      <t>ジュンビ</t>
    </rPh>
    <rPh sb="11" eb="12">
      <t>ウエ</t>
    </rPh>
    <rPh sb="14" eb="16">
      <t>テイシュツ</t>
    </rPh>
    <phoneticPr fontId="2"/>
  </si>
  <si>
    <t>※データ以外の提出物は全て印刷してください。</t>
    <rPh sb="4" eb="6">
      <t>イガイ</t>
    </rPh>
    <rPh sb="7" eb="9">
      <t>テイシュツ</t>
    </rPh>
    <rPh sb="9" eb="10">
      <t>ブツ</t>
    </rPh>
    <rPh sb="11" eb="12">
      <t>スベ</t>
    </rPh>
    <rPh sb="13" eb="15">
      <t>インサツ</t>
    </rPh>
    <phoneticPr fontId="2"/>
  </si>
  <si>
    <t>チェック欄</t>
    <rPh sb="4" eb="5">
      <t>ラン</t>
    </rPh>
    <phoneticPr fontId="2"/>
  </si>
  <si>
    <t>提　　　出　　　物</t>
    <rPh sb="0" eb="1">
      <t>ツツミ</t>
    </rPh>
    <rPh sb="4" eb="5">
      <t>デ</t>
    </rPh>
    <rPh sb="8" eb="9">
      <t>ブツ</t>
    </rPh>
    <phoneticPr fontId="2"/>
  </si>
  <si>
    <t>注　　意　　事　　項</t>
    <rPh sb="0" eb="1">
      <t>チュウ</t>
    </rPh>
    <rPh sb="3" eb="4">
      <t>イ</t>
    </rPh>
    <rPh sb="6" eb="7">
      <t>コト</t>
    </rPh>
    <rPh sb="9" eb="10">
      <t>コウ</t>
    </rPh>
    <phoneticPr fontId="2"/>
  </si>
  <si>
    <t>訓練施設、設備の写真</t>
    <rPh sb="0" eb="2">
      <t>クンレン</t>
    </rPh>
    <rPh sb="2" eb="4">
      <t>シセツ</t>
    </rPh>
    <rPh sb="5" eb="7">
      <t>セツビ</t>
    </rPh>
    <rPh sb="8" eb="10">
      <t>シャシン</t>
    </rPh>
    <phoneticPr fontId="2"/>
  </si>
  <si>
    <t>履修後取得可能な資格及び目標とする資格の概要、試験実施機関、団体等</t>
    <rPh sb="0" eb="2">
      <t>リシュウ</t>
    </rPh>
    <rPh sb="2" eb="3">
      <t>ゴ</t>
    </rPh>
    <rPh sb="3" eb="5">
      <t>シュトク</t>
    </rPh>
    <rPh sb="5" eb="7">
      <t>カノウ</t>
    </rPh>
    <rPh sb="8" eb="10">
      <t>シカク</t>
    </rPh>
    <rPh sb="10" eb="11">
      <t>オヨ</t>
    </rPh>
    <rPh sb="12" eb="14">
      <t>モクヒョウ</t>
    </rPh>
    <rPh sb="17" eb="19">
      <t>シカク</t>
    </rPh>
    <rPh sb="20" eb="22">
      <t>ガイヨウ</t>
    </rPh>
    <rPh sb="23" eb="25">
      <t>シケン</t>
    </rPh>
    <rPh sb="25" eb="27">
      <t>ジッシ</t>
    </rPh>
    <rPh sb="27" eb="29">
      <t>キカン</t>
    </rPh>
    <rPh sb="30" eb="32">
      <t>ダンタイ</t>
    </rPh>
    <rPh sb="32" eb="33">
      <t>トウ</t>
    </rPh>
    <phoneticPr fontId="2"/>
  </si>
  <si>
    <t>職業紹介権の写し</t>
    <rPh sb="0" eb="2">
      <t>ショクギョウ</t>
    </rPh>
    <rPh sb="2" eb="4">
      <t>ショウカイ</t>
    </rPh>
    <rPh sb="4" eb="5">
      <t>ケン</t>
    </rPh>
    <rPh sb="6" eb="7">
      <t>ウツ</t>
    </rPh>
    <phoneticPr fontId="2"/>
  </si>
  <si>
    <t>法人の定款、寄付行為等の写し</t>
    <rPh sb="0" eb="2">
      <t>ホウジン</t>
    </rPh>
    <rPh sb="3" eb="5">
      <t>テイカン</t>
    </rPh>
    <rPh sb="6" eb="8">
      <t>キフ</t>
    </rPh>
    <rPh sb="8" eb="10">
      <t>コウイ</t>
    </rPh>
    <rPh sb="10" eb="11">
      <t>トウ</t>
    </rPh>
    <rPh sb="12" eb="13">
      <t>ウツ</t>
    </rPh>
    <phoneticPr fontId="2"/>
  </si>
  <si>
    <t>貸借対照表及び
損益計算書又は消費収支計算書</t>
    <rPh sb="0" eb="2">
      <t>タイシャク</t>
    </rPh>
    <rPh sb="2" eb="5">
      <t>タイショウヒョウ</t>
    </rPh>
    <rPh sb="5" eb="6">
      <t>オヨ</t>
    </rPh>
    <rPh sb="8" eb="10">
      <t>ソンエキ</t>
    </rPh>
    <rPh sb="10" eb="13">
      <t>ケイサンショ</t>
    </rPh>
    <rPh sb="13" eb="14">
      <t>マタ</t>
    </rPh>
    <rPh sb="15" eb="17">
      <t>ショウヒ</t>
    </rPh>
    <rPh sb="17" eb="19">
      <t>シュウシ</t>
    </rPh>
    <rPh sb="19" eb="22">
      <t>ケイサンショ</t>
    </rPh>
    <phoneticPr fontId="2"/>
  </si>
  <si>
    <t>①</t>
    <phoneticPr fontId="2"/>
  </si>
  <si>
    <t>実施施設名、最寄駅（バス停）からの距離、所要時間（分）を記載</t>
    <phoneticPr fontId="2"/>
  </si>
  <si>
    <t>雇用　一郎</t>
    <rPh sb="0" eb="2">
      <t>コヨウ</t>
    </rPh>
    <rPh sb="3" eb="5">
      <t>イチロウ</t>
    </rPh>
    <phoneticPr fontId="2"/>
  </si>
  <si>
    <t>訓練時間(学科＋実技）</t>
    <rPh sb="0" eb="2">
      <t>クンレン</t>
    </rPh>
    <rPh sb="2" eb="4">
      <t>ジカン</t>
    </rPh>
    <rPh sb="5" eb="7">
      <t>ガッカ</t>
    </rPh>
    <rPh sb="8" eb="10">
      <t>ジツギ</t>
    </rPh>
    <phoneticPr fontId="2"/>
  </si>
  <si>
    <t>受託
可能月</t>
    <rPh sb="0" eb="2">
      <t>ジュタク</t>
    </rPh>
    <rPh sb="3" eb="5">
      <t>カノウ</t>
    </rPh>
    <rPh sb="5" eb="6">
      <t>ツキ</t>
    </rPh>
    <phoneticPr fontId="2"/>
  </si>
  <si>
    <t>その他（人）</t>
    <rPh sb="2" eb="3">
      <t>タ</t>
    </rPh>
    <rPh sb="4" eb="5">
      <t>ヒト</t>
    </rPh>
    <phoneticPr fontId="2"/>
  </si>
  <si>
    <t>就職支援内容（就職に結びつけるための方策を含む）</t>
    <rPh sb="0" eb="2">
      <t>シュウショク</t>
    </rPh>
    <rPh sb="2" eb="4">
      <t>シエン</t>
    </rPh>
    <rPh sb="4" eb="6">
      <t>ナイヨウ</t>
    </rPh>
    <rPh sb="7" eb="9">
      <t>シュウショク</t>
    </rPh>
    <rPh sb="10" eb="11">
      <t>ムス</t>
    </rPh>
    <rPh sb="18" eb="20">
      <t>ホウサク</t>
    </rPh>
    <rPh sb="21" eb="22">
      <t>フク</t>
    </rPh>
    <phoneticPr fontId="2"/>
  </si>
  <si>
    <r>
      <t>訓練日数：月16日以上かつ100時間以上</t>
    </r>
    <r>
      <rPr>
        <sz val="11"/>
        <color indexed="10"/>
        <rFont val="ＭＳ Ｐゴシック"/>
        <family val="3"/>
        <charset val="128"/>
      </rPr>
      <t>＜就職支援時間を含む、入校式･修了式は除く＞</t>
    </r>
    <rPh sb="0" eb="2">
      <t>クンレン</t>
    </rPh>
    <rPh sb="2" eb="4">
      <t>ニッスウ</t>
    </rPh>
    <rPh sb="5" eb="6">
      <t>ツキ</t>
    </rPh>
    <rPh sb="8" eb="9">
      <t>ニチ</t>
    </rPh>
    <rPh sb="9" eb="11">
      <t>イジョウ</t>
    </rPh>
    <rPh sb="16" eb="18">
      <t>ジカン</t>
    </rPh>
    <rPh sb="18" eb="20">
      <t>イジョウ</t>
    </rPh>
    <rPh sb="21" eb="23">
      <t>シュウショク</t>
    </rPh>
    <rPh sb="23" eb="25">
      <t>シエン</t>
    </rPh>
    <rPh sb="25" eb="27">
      <t>ジカン</t>
    </rPh>
    <rPh sb="28" eb="29">
      <t>フク</t>
    </rPh>
    <rPh sb="31" eb="33">
      <t>ニュウコウ</t>
    </rPh>
    <rPh sb="33" eb="34">
      <t>シキ</t>
    </rPh>
    <rPh sb="35" eb="37">
      <t>シュウリョウ</t>
    </rPh>
    <rPh sb="37" eb="38">
      <t>シキ</t>
    </rPh>
    <rPh sb="39" eb="40">
      <t>ノゾ</t>
    </rPh>
    <phoneticPr fontId="2"/>
  </si>
  <si>
    <t>＊英数字は半角、時間は24時間
   標記</t>
    <rPh sb="1" eb="4">
      <t>エイスウジ</t>
    </rPh>
    <rPh sb="5" eb="7">
      <t>ハンカク</t>
    </rPh>
    <rPh sb="8" eb="10">
      <t>ジカン</t>
    </rPh>
    <rPh sb="13" eb="15">
      <t>ジカン</t>
    </rPh>
    <rPh sb="19" eb="21">
      <t>ヒョウキ</t>
    </rPh>
    <phoneticPr fontId="2"/>
  </si>
  <si>
    <t>高齢･障害・求職者支援機構</t>
    <rPh sb="0" eb="2">
      <t>コウレイ</t>
    </rPh>
    <rPh sb="3" eb="5">
      <t>ショウガイ</t>
    </rPh>
    <rPh sb="6" eb="8">
      <t>キュウショク</t>
    </rPh>
    <rPh sb="8" eb="9">
      <t>シャ</t>
    </rPh>
    <rPh sb="9" eb="11">
      <t>シエン</t>
    </rPh>
    <rPh sb="11" eb="13">
      <t>キコウ</t>
    </rPh>
    <phoneticPr fontId="2"/>
  </si>
  <si>
    <t>訓練終了後の就職支援内容(具体的な就職支援策）</t>
    <rPh sb="0" eb="2">
      <t>クンレン</t>
    </rPh>
    <rPh sb="2" eb="4">
      <t>シュウリョウ</t>
    </rPh>
    <rPh sb="4" eb="5">
      <t>ゴ</t>
    </rPh>
    <rPh sb="6" eb="8">
      <t>シュウショク</t>
    </rPh>
    <rPh sb="8" eb="10">
      <t>シエン</t>
    </rPh>
    <rPh sb="10" eb="12">
      <t>ナイヨウ</t>
    </rPh>
    <rPh sb="13" eb="16">
      <t>グタイテキ</t>
    </rPh>
    <rPh sb="17" eb="19">
      <t>シュウショク</t>
    </rPh>
    <rPh sb="19" eb="21">
      <t>シエン</t>
    </rPh>
    <rPh sb="21" eb="22">
      <t>サク</t>
    </rPh>
    <phoneticPr fontId="2"/>
  </si>
  <si>
    <t>○</t>
    <phoneticPr fontId="2"/>
  </si>
  <si>
    <t>○</t>
    <phoneticPr fontId="2"/>
  </si>
  <si>
    <t>産業　労美</t>
    <rPh sb="0" eb="2">
      <t>サンギョウ</t>
    </rPh>
    <rPh sb="3" eb="4">
      <t>ロウ</t>
    </rPh>
    <rPh sb="4" eb="5">
      <t>ミ</t>
    </rPh>
    <phoneticPr fontId="2"/>
  </si>
  <si>
    <t>○</t>
    <phoneticPr fontId="2"/>
  </si>
  <si>
    <t>△△△</t>
    <phoneticPr fontId="2"/>
  </si>
  <si>
    <t>18年</t>
    <rPh sb="2" eb="3">
      <t>ネン</t>
    </rPh>
    <phoneticPr fontId="2"/>
  </si>
  <si>
    <t>20年</t>
    <rPh sb="2" eb="3">
      <t>ネン</t>
    </rPh>
    <phoneticPr fontId="2"/>
  </si>
  <si>
    <t>○</t>
    <phoneticPr fontId="2"/>
  </si>
  <si>
    <t>労働　就子</t>
    <rPh sb="0" eb="2">
      <t>ロウドウ</t>
    </rPh>
    <rPh sb="3" eb="4">
      <t>シュウ</t>
    </rPh>
    <rPh sb="4" eb="5">
      <t>コ</t>
    </rPh>
    <phoneticPr fontId="2"/>
  </si>
  <si>
    <t>××××</t>
    <phoneticPr fontId="2"/>
  </si>
  <si>
    <t>6年</t>
    <rPh sb="1" eb="2">
      <t>ネン</t>
    </rPh>
    <phoneticPr fontId="2"/>
  </si>
  <si>
    <t>8年</t>
    <rPh sb="1" eb="2">
      <t>ネン</t>
    </rPh>
    <phoneticPr fontId="2"/>
  </si>
  <si>
    <t>就職支援・ビジネスマナー指導経験有</t>
    <rPh sb="0" eb="2">
      <t>シュウショク</t>
    </rPh>
    <rPh sb="2" eb="4">
      <t>シエン</t>
    </rPh>
    <rPh sb="12" eb="14">
      <t>シドウ</t>
    </rPh>
    <rPh sb="14" eb="16">
      <t>ケイケン</t>
    </rPh>
    <rPh sb="16" eb="17">
      <t>アリ</t>
    </rPh>
    <phoneticPr fontId="2"/>
  </si>
  <si>
    <t>○</t>
    <phoneticPr fontId="2"/>
  </si>
  <si>
    <t>看護師</t>
    <rPh sb="0" eb="2">
      <t>カンゴ</t>
    </rPh>
    <rPh sb="2" eb="3">
      <t>シ</t>
    </rPh>
    <phoneticPr fontId="2"/>
  </si>
  <si>
    <r>
      <t>　　　　　①</t>
    </r>
    <r>
      <rPr>
        <sz val="11"/>
        <color indexed="10"/>
        <rFont val="ＭＳ Ｐゴシック"/>
        <family val="3"/>
        <charset val="128"/>
      </rPr>
      <t>教科に関し</t>
    </r>
    <r>
      <rPr>
        <sz val="11"/>
        <rFont val="ＭＳ Ｐゴシック"/>
        <family val="3"/>
        <charset val="128"/>
      </rPr>
      <t>、外国の学校であって大学（短期大学を除く。）と同等以上と認められるものを卒業した者で、その後</t>
    </r>
    <r>
      <rPr>
        <u/>
        <sz val="11"/>
        <rFont val="ＭＳ Ｐゴシック"/>
        <family val="3"/>
        <charset val="128"/>
      </rPr>
      <t>四年以上</t>
    </r>
    <r>
      <rPr>
        <sz val="11"/>
        <rFont val="ＭＳ Ｐゴシック"/>
        <family val="3"/>
        <charset val="128"/>
      </rPr>
      <t>の実務の経験を有する者</t>
    </r>
    <rPh sb="6" eb="8">
      <t>キョウカ</t>
    </rPh>
    <rPh sb="9" eb="10">
      <t>カン</t>
    </rPh>
    <rPh sb="12" eb="14">
      <t>ガイコク</t>
    </rPh>
    <rPh sb="15" eb="17">
      <t>ガッコウ</t>
    </rPh>
    <rPh sb="21" eb="23">
      <t>ダイガク</t>
    </rPh>
    <rPh sb="24" eb="26">
      <t>タンキ</t>
    </rPh>
    <rPh sb="26" eb="28">
      <t>ダイガク</t>
    </rPh>
    <rPh sb="29" eb="30">
      <t>ノゾ</t>
    </rPh>
    <rPh sb="34" eb="36">
      <t>ドウトウ</t>
    </rPh>
    <rPh sb="36" eb="38">
      <t>イジョウ</t>
    </rPh>
    <rPh sb="39" eb="40">
      <t>ミト</t>
    </rPh>
    <rPh sb="47" eb="49">
      <t>ソツギョウ</t>
    </rPh>
    <rPh sb="51" eb="52">
      <t>モノ</t>
    </rPh>
    <rPh sb="56" eb="57">
      <t>ゴ</t>
    </rPh>
    <rPh sb="57" eb="61">
      <t>４ネンイジョウ</t>
    </rPh>
    <rPh sb="62" eb="64">
      <t>ジツム</t>
    </rPh>
    <rPh sb="65" eb="67">
      <t>ケイケン</t>
    </rPh>
    <rPh sb="68" eb="69">
      <t>ユウ</t>
    </rPh>
    <rPh sb="71" eb="72">
      <t>モノ</t>
    </rPh>
    <phoneticPr fontId="2"/>
  </si>
  <si>
    <r>
      <t>　　　　　②</t>
    </r>
    <r>
      <rPr>
        <sz val="11"/>
        <color indexed="10"/>
        <rFont val="ＭＳ Ｐゴシック"/>
        <family val="3"/>
        <charset val="128"/>
      </rPr>
      <t>教科に関し</t>
    </r>
    <r>
      <rPr>
        <sz val="11"/>
        <rFont val="ＭＳ Ｐゴシック"/>
        <family val="3"/>
        <charset val="128"/>
      </rPr>
      <t>、外国の学校であって短期大学と同等以上と認められるものを卒業した者で、その後</t>
    </r>
    <r>
      <rPr>
        <u/>
        <sz val="11"/>
        <rFont val="ＭＳ Ｐゴシック"/>
        <family val="3"/>
        <charset val="128"/>
      </rPr>
      <t>五年以上</t>
    </r>
    <r>
      <rPr>
        <sz val="11"/>
        <rFont val="ＭＳ Ｐゴシック"/>
        <family val="3"/>
        <charset val="128"/>
      </rPr>
      <t>の実務の経験を有する者</t>
    </r>
    <rPh sb="6" eb="8">
      <t>キョウカ</t>
    </rPh>
    <rPh sb="9" eb="10">
      <t>カン</t>
    </rPh>
    <rPh sb="12" eb="14">
      <t>ガイコク</t>
    </rPh>
    <rPh sb="15" eb="17">
      <t>ガッコウ</t>
    </rPh>
    <rPh sb="21" eb="23">
      <t>タンキ</t>
    </rPh>
    <rPh sb="23" eb="25">
      <t>ダイガク</t>
    </rPh>
    <rPh sb="26" eb="28">
      <t>ドウトウ</t>
    </rPh>
    <rPh sb="28" eb="30">
      <t>イジョウ</t>
    </rPh>
    <rPh sb="31" eb="32">
      <t>ミト</t>
    </rPh>
    <rPh sb="39" eb="41">
      <t>ソツギョウ</t>
    </rPh>
    <rPh sb="43" eb="44">
      <t>モノ</t>
    </rPh>
    <rPh sb="48" eb="49">
      <t>ゴ</t>
    </rPh>
    <rPh sb="49" eb="51">
      <t>５ネン</t>
    </rPh>
    <rPh sb="51" eb="53">
      <t>イジョウ</t>
    </rPh>
    <rPh sb="54" eb="56">
      <t>ジツム</t>
    </rPh>
    <rPh sb="57" eb="59">
      <t>ケイケン</t>
    </rPh>
    <rPh sb="60" eb="61">
      <t>ユウ</t>
    </rPh>
    <rPh sb="63" eb="64">
      <t>モノ</t>
    </rPh>
    <phoneticPr fontId="2"/>
  </si>
  <si>
    <t>　　　　　④厚生労働省職業能力開発局長が①及び②に掲げる者と同等以上の能力を有すると認める者</t>
    <rPh sb="6" eb="8">
      <t>コウセイ</t>
    </rPh>
    <rPh sb="8" eb="11">
      <t>ロウドウショウ</t>
    </rPh>
    <rPh sb="11" eb="13">
      <t>ショクギョウ</t>
    </rPh>
    <rPh sb="13" eb="15">
      <t>ノウリョク</t>
    </rPh>
    <rPh sb="15" eb="17">
      <t>カイハツ</t>
    </rPh>
    <rPh sb="17" eb="19">
      <t>キョクチョウ</t>
    </rPh>
    <rPh sb="21" eb="22">
      <t>オヨ</t>
    </rPh>
    <rPh sb="25" eb="26">
      <t>カカ</t>
    </rPh>
    <rPh sb="28" eb="29">
      <t>モノ</t>
    </rPh>
    <rPh sb="30" eb="32">
      <t>ドウトウ</t>
    </rPh>
    <rPh sb="32" eb="34">
      <t>イジョウ</t>
    </rPh>
    <rPh sb="35" eb="37">
      <t>ノウリョク</t>
    </rPh>
    <rPh sb="38" eb="39">
      <t>ユウ</t>
    </rPh>
    <rPh sb="42" eb="43">
      <t>ミト</t>
    </rPh>
    <rPh sb="45" eb="46">
      <t>モノ</t>
    </rPh>
    <phoneticPr fontId="2"/>
  </si>
  <si>
    <r>
      <t>提案科目</t>
    </r>
    <r>
      <rPr>
        <sz val="10"/>
        <rFont val="ＭＳ Ｐゴシック"/>
        <family val="3"/>
        <charset val="128"/>
      </rPr>
      <t xml:space="preserve">
（同一・類似・別）</t>
    </r>
    <rPh sb="0" eb="2">
      <t>テイアン</t>
    </rPh>
    <rPh sb="2" eb="4">
      <t>カモク</t>
    </rPh>
    <rPh sb="6" eb="8">
      <t>ドウイツ</t>
    </rPh>
    <rPh sb="9" eb="11">
      <t>ルイジ</t>
    </rPh>
    <rPh sb="12" eb="13">
      <t>ベツ</t>
    </rPh>
    <phoneticPr fontId="2"/>
  </si>
  <si>
    <t>類似</t>
    <rPh sb="0" eb="2">
      <t>ルイジ</t>
    </rPh>
    <phoneticPr fontId="2"/>
  </si>
  <si>
    <t>　　　　　③担当する科目の訓練内容に関する実務経験を五年以上有する者</t>
    <rPh sb="6" eb="8">
      <t>タントウ</t>
    </rPh>
    <rPh sb="10" eb="12">
      <t>カモク</t>
    </rPh>
    <rPh sb="13" eb="15">
      <t>クンレン</t>
    </rPh>
    <rPh sb="15" eb="17">
      <t>ナイヨウ</t>
    </rPh>
    <rPh sb="18" eb="19">
      <t>カン</t>
    </rPh>
    <rPh sb="21" eb="23">
      <t>ジツム</t>
    </rPh>
    <rPh sb="23" eb="25">
      <t>ケイケン</t>
    </rPh>
    <rPh sb="26" eb="27">
      <t>ゴ</t>
    </rPh>
    <rPh sb="27" eb="30">
      <t>ネンイジョウ</t>
    </rPh>
    <rPh sb="30" eb="31">
      <t>ユウ</t>
    </rPh>
    <rPh sb="33" eb="34">
      <t>モノ</t>
    </rPh>
    <phoneticPr fontId="2"/>
  </si>
  <si>
    <t>同一の訓練で、教室が異なる建物にある場合記入</t>
    <rPh sb="0" eb="2">
      <t>ドウイツ</t>
    </rPh>
    <rPh sb="3" eb="5">
      <t>クンレン</t>
    </rPh>
    <rPh sb="7" eb="9">
      <t>キョウシツ</t>
    </rPh>
    <rPh sb="10" eb="11">
      <t>コト</t>
    </rPh>
    <rPh sb="13" eb="15">
      <t>タテモノ</t>
    </rPh>
    <rPh sb="18" eb="20">
      <t>バアイ</t>
    </rPh>
    <rPh sb="20" eb="22">
      <t>キニュウ</t>
    </rPh>
    <phoneticPr fontId="2"/>
  </si>
  <si>
    <t>契約担当者
部署・氏名</t>
    <rPh sb="0" eb="2">
      <t>ケイヤク</t>
    </rPh>
    <rPh sb="2" eb="5">
      <t>タントウシャ</t>
    </rPh>
    <rPh sb="6" eb="8">
      <t>ブショ</t>
    </rPh>
    <rPh sb="9" eb="11">
      <t>シメイ</t>
    </rPh>
    <phoneticPr fontId="2"/>
  </si>
  <si>
    <t>契約関係書類
送付先住所</t>
    <rPh sb="0" eb="2">
      <t>ケイヤク</t>
    </rPh>
    <rPh sb="2" eb="4">
      <t>カンケイ</t>
    </rPh>
    <rPh sb="4" eb="6">
      <t>ショルイ</t>
    </rPh>
    <rPh sb="7" eb="9">
      <t>ソウフ</t>
    </rPh>
    <rPh sb="9" eb="10">
      <t>サキ</t>
    </rPh>
    <rPh sb="10" eb="12">
      <t>ジュウショ</t>
    </rPh>
    <phoneticPr fontId="2"/>
  </si>
  <si>
    <t>実施施設２の最寄り駅以下、セルの色がみどりの箇所、同一の訓練で教室が異なる建物にある場合記入</t>
    <rPh sb="0" eb="2">
      <t>ジッシ</t>
    </rPh>
    <rPh sb="2" eb="4">
      <t>シセツ</t>
    </rPh>
    <rPh sb="6" eb="8">
      <t>モヨリ</t>
    </rPh>
    <rPh sb="9" eb="10">
      <t>エキ</t>
    </rPh>
    <rPh sb="10" eb="12">
      <t>イカ</t>
    </rPh>
    <rPh sb="16" eb="17">
      <t>イロ</t>
    </rPh>
    <rPh sb="22" eb="24">
      <t>カショ</t>
    </rPh>
    <rPh sb="25" eb="27">
      <t>ドウイツ</t>
    </rPh>
    <rPh sb="28" eb="30">
      <t>クンレン</t>
    </rPh>
    <rPh sb="31" eb="33">
      <t>キョウシツ</t>
    </rPh>
    <rPh sb="34" eb="35">
      <t>コト</t>
    </rPh>
    <rPh sb="37" eb="39">
      <t>タテモノ</t>
    </rPh>
    <rPh sb="42" eb="44">
      <t>バアイ</t>
    </rPh>
    <rPh sb="44" eb="46">
      <t>キニュウ</t>
    </rPh>
    <phoneticPr fontId="2"/>
  </si>
  <si>
    <t>電話番号</t>
    <phoneticPr fontId="2"/>
  </si>
  <si>
    <t>１時限（１コマ）あたりの時間数（分）</t>
    <rPh sb="1" eb="3">
      <t>ジゲン</t>
    </rPh>
    <rPh sb="12" eb="15">
      <t>ジカンスウ</t>
    </rPh>
    <rPh sb="16" eb="17">
      <t>フン</t>
    </rPh>
    <phoneticPr fontId="2"/>
  </si>
  <si>
    <t>うち学科</t>
    <rPh sb="2" eb="4">
      <t>ガッカ</t>
    </rPh>
    <phoneticPr fontId="2"/>
  </si>
  <si>
    <t>うち実技</t>
    <rPh sb="2" eb="4">
      <t>ジツギ</t>
    </rPh>
    <phoneticPr fontId="2"/>
  </si>
  <si>
    <t>定価（税込）</t>
    <rPh sb="0" eb="2">
      <t>テイカ</t>
    </rPh>
    <rPh sb="3" eb="5">
      <t>ゼイコ</t>
    </rPh>
    <phoneticPr fontId="2"/>
  </si>
  <si>
    <t>OS</t>
    <phoneticPr fontId="2"/>
  </si>
  <si>
    <t>CPU</t>
    <phoneticPr fontId="2"/>
  </si>
  <si>
    <t>メモリ</t>
    <phoneticPr fontId="2"/>
  </si>
  <si>
    <t>ホワイトボード</t>
    <phoneticPr fontId="2"/>
  </si>
  <si>
    <t>　なし</t>
    <phoneticPr fontId="2"/>
  </si>
  <si>
    <t>プロジェクター２</t>
    <phoneticPr fontId="2"/>
  </si>
  <si>
    <t>モニター２</t>
    <phoneticPr fontId="2"/>
  </si>
  <si>
    <t>職業紹介権</t>
    <rPh sb="0" eb="2">
      <t>ショクギョウ</t>
    </rPh>
    <rPh sb="2" eb="4">
      <t>ショウカイ</t>
    </rPh>
    <rPh sb="4" eb="5">
      <t>ケン</t>
    </rPh>
    <phoneticPr fontId="2"/>
  </si>
  <si>
    <t>訓練時限：1授業時間：45分以上60分以下</t>
    <rPh sb="0" eb="2">
      <t>クンレン</t>
    </rPh>
    <rPh sb="2" eb="4">
      <t>ジゲン</t>
    </rPh>
    <rPh sb="6" eb="8">
      <t>ジュギョウ</t>
    </rPh>
    <rPh sb="8" eb="10">
      <t>ジカン</t>
    </rPh>
    <rPh sb="13" eb="14">
      <t>フン</t>
    </rPh>
    <rPh sb="14" eb="16">
      <t>イジョウ</t>
    </rPh>
    <rPh sb="18" eb="19">
      <t>プン</t>
    </rPh>
    <rPh sb="19" eb="21">
      <t>イカ</t>
    </rPh>
    <phoneticPr fontId="2"/>
  </si>
  <si>
    <t>入校式</t>
    <rPh sb="0" eb="1">
      <t>ニュウ</t>
    </rPh>
    <rPh sb="1" eb="2">
      <t>コウ</t>
    </rPh>
    <rPh sb="2" eb="3">
      <t>シキ</t>
    </rPh>
    <phoneticPr fontId="2"/>
  </si>
  <si>
    <t>×</t>
    <phoneticPr fontId="2"/>
  </si>
  <si>
    <t>最低履行人数（人） ※</t>
    <rPh sb="0" eb="2">
      <t>サイテイ</t>
    </rPh>
    <rPh sb="2" eb="4">
      <t>リコウ</t>
    </rPh>
    <rPh sb="4" eb="6">
      <t>ニンズウ</t>
    </rPh>
    <rPh sb="7" eb="8">
      <t>ニン</t>
    </rPh>
    <phoneticPr fontId="2"/>
  </si>
  <si>
    <t xml:space="preserve">受託可能月 </t>
    <rPh sb="0" eb="2">
      <t>ジュタク</t>
    </rPh>
    <rPh sb="2" eb="4">
      <t>カノウ</t>
    </rPh>
    <rPh sb="4" eb="5">
      <t>ツキ</t>
    </rPh>
    <phoneticPr fontId="2"/>
  </si>
  <si>
    <t>↑専修学校・企業・事業主・NPO・その他(具体的に)</t>
    <rPh sb="1" eb="3">
      <t>センシュウ</t>
    </rPh>
    <rPh sb="3" eb="5">
      <t>ガッコウ</t>
    </rPh>
    <rPh sb="6" eb="8">
      <t>キギョウ</t>
    </rPh>
    <rPh sb="9" eb="12">
      <t>ジギョウヌシ</t>
    </rPh>
    <rPh sb="19" eb="20">
      <t>タ</t>
    </rPh>
    <rPh sb="21" eb="24">
      <t>グタイテキ</t>
    </rPh>
    <phoneticPr fontId="2"/>
  </si>
  <si>
    <t>実施施設１の最寄り駅</t>
    <rPh sb="0" eb="2">
      <t>ジッシ</t>
    </rPh>
    <rPh sb="2" eb="4">
      <t>シセツ</t>
    </rPh>
    <rPh sb="6" eb="8">
      <t>モヨリ</t>
    </rPh>
    <rPh sb="9" eb="10">
      <t>エキ</t>
    </rPh>
    <phoneticPr fontId="2"/>
  </si>
  <si>
    <t>↑バス使用の場合はバス停も記入</t>
    <rPh sb="3" eb="5">
      <t>シヨウ</t>
    </rPh>
    <rPh sb="6" eb="8">
      <t>バアイ</t>
    </rPh>
    <rPh sb="11" eb="12">
      <t>テイ</t>
    </rPh>
    <rPh sb="13" eb="15">
      <t>キニュウ</t>
    </rPh>
    <phoneticPr fontId="2"/>
  </si>
  <si>
    <t>↑訓練全体で使用する教室数を記入</t>
    <phoneticPr fontId="2"/>
  </si>
  <si>
    <t>委託訓練使用教室数（室）</t>
    <rPh sb="0" eb="2">
      <t>イタク</t>
    </rPh>
    <rPh sb="2" eb="4">
      <t>クンレン</t>
    </rPh>
    <rPh sb="4" eb="5">
      <t>ツカ</t>
    </rPh>
    <rPh sb="5" eb="6">
      <t>ヨウ</t>
    </rPh>
    <rPh sb="6" eb="8">
      <t>キョウシツ</t>
    </rPh>
    <rPh sb="8" eb="9">
      <t>スウ</t>
    </rPh>
    <rPh sb="10" eb="11">
      <t>シツ</t>
    </rPh>
    <phoneticPr fontId="2"/>
  </si>
  <si>
    <t xml:space="preserve">机の形状
(１人用・２人用・等) </t>
    <rPh sb="0" eb="1">
      <t>ツクエ</t>
    </rPh>
    <rPh sb="2" eb="4">
      <t>ケイジョウ</t>
    </rPh>
    <rPh sb="7" eb="9">
      <t>ニンヨウ</t>
    </rPh>
    <rPh sb="11" eb="12">
      <t>ニン</t>
    </rPh>
    <rPh sb="12" eb="13">
      <t>ヨウ</t>
    </rPh>
    <rPh sb="14" eb="15">
      <t>トウ</t>
    </rPh>
    <phoneticPr fontId="2"/>
  </si>
  <si>
    <t>ＯＡ教室１
（教室１とは別にＯＡ教室を設け、訓練で使用する場合に記入）</t>
    <rPh sb="2" eb="4">
      <t>キョウシツ</t>
    </rPh>
    <phoneticPr fontId="2"/>
  </si>
  <si>
    <t>机の形状
(１人用・２人用・等)　</t>
    <rPh sb="0" eb="1">
      <t>ツクエ</t>
    </rPh>
    <rPh sb="2" eb="4">
      <t>ケイジョウ</t>
    </rPh>
    <rPh sb="7" eb="9">
      <t>ニンヨウ</t>
    </rPh>
    <rPh sb="11" eb="12">
      <t>ニン</t>
    </rPh>
    <rPh sb="12" eb="13">
      <t>ヨウ</t>
    </rPh>
    <rPh sb="14" eb="15">
      <t>トウ</t>
    </rPh>
    <phoneticPr fontId="2"/>
  </si>
  <si>
    <t>訓練科名(受講生がイメージしやすい名称を)</t>
    <rPh sb="0" eb="2">
      <t>クンレン</t>
    </rPh>
    <rPh sb="2" eb="4">
      <t>カメイ</t>
    </rPh>
    <rPh sb="5" eb="8">
      <t>ジュコウセイ</t>
    </rPh>
    <rPh sb="17" eb="19">
      <t>メイショウ</t>
    </rPh>
    <phoneticPr fontId="2"/>
  </si>
  <si>
    <r>
      <t>↑紹介権がある場合は該当するところに</t>
    </r>
    <r>
      <rPr>
        <b/>
        <sz val="11"/>
        <rFont val="ＭＳ Ｐゴシック"/>
        <family val="3"/>
        <charset val="128"/>
      </rPr>
      <t>○</t>
    </r>
    <r>
      <rPr>
        <sz val="11"/>
        <rFont val="ＭＳ Ｐゴシック"/>
        <family val="3"/>
        <charset val="128"/>
      </rPr>
      <t>を記入</t>
    </r>
    <rPh sb="1" eb="3">
      <t>ショウカイ</t>
    </rPh>
    <rPh sb="3" eb="4">
      <t>ケン</t>
    </rPh>
    <rPh sb="7" eb="9">
      <t>バアイ</t>
    </rPh>
    <rPh sb="10" eb="12">
      <t>ガイトウ</t>
    </rPh>
    <rPh sb="20" eb="22">
      <t>キニュウ</t>
    </rPh>
    <phoneticPr fontId="2"/>
  </si>
  <si>
    <t>↑その他の場合は具体的に記入</t>
    <rPh sb="5" eb="7">
      <t>バアイ</t>
    </rPh>
    <phoneticPr fontId="2"/>
  </si>
  <si>
    <t>↑Ｗ：上段、Ｄ：中段、Ｈ：下段</t>
    <phoneticPr fontId="2"/>
  </si>
  <si>
    <t>↑Ｗ：上段、Ｄ：下段</t>
    <rPh sb="8" eb="9">
      <t>シタ</t>
    </rPh>
    <phoneticPr fontId="2"/>
  </si>
  <si>
    <t>5月</t>
    <rPh sb="1" eb="2">
      <t>ガツ</t>
    </rPh>
    <phoneticPr fontId="2"/>
  </si>
  <si>
    <t>6月</t>
    <rPh sb="1" eb="2">
      <t>ガツ</t>
    </rPh>
    <phoneticPr fontId="2"/>
  </si>
  <si>
    <t>8月</t>
    <rPh sb="1" eb="2">
      <t>ガツ</t>
    </rPh>
    <phoneticPr fontId="2"/>
  </si>
  <si>
    <t>10月</t>
    <rPh sb="2" eb="3">
      <t>ガツ</t>
    </rPh>
    <phoneticPr fontId="2"/>
  </si>
  <si>
    <t>3月</t>
    <rPh sb="1" eb="2">
      <t>ガツ</t>
    </rPh>
    <phoneticPr fontId="2"/>
  </si>
  <si>
    <t>-</t>
    <phoneticPr fontId="2"/>
  </si>
  <si>
    <t>就職支援
部門</t>
    <rPh sb="0" eb="2">
      <t>シュウショク</t>
    </rPh>
    <rPh sb="2" eb="4">
      <t>シエン</t>
    </rPh>
    <rPh sb="5" eb="7">
      <t>ブモン</t>
    </rPh>
    <phoneticPr fontId="2"/>
  </si>
  <si>
    <t>人</t>
    <rPh sb="0" eb="1">
      <t>ニン</t>
    </rPh>
    <phoneticPr fontId="2"/>
  </si>
  <si>
    <t>○</t>
    <phoneticPr fontId="2"/>
  </si>
  <si>
    <t>番号</t>
    <rPh sb="0" eb="2">
      <t>バンゴウ</t>
    </rPh>
    <phoneticPr fontId="2"/>
  </si>
  <si>
    <r>
      <t xml:space="preserve">契約担当者
</t>
    </r>
    <r>
      <rPr>
        <sz val="9"/>
        <rFont val="ＭＳ Ｐゴシック"/>
        <family val="3"/>
        <charset val="128"/>
      </rPr>
      <t>（上記連絡先と契約担当者が違う場合に記載してください）</t>
    </r>
    <rPh sb="0" eb="2">
      <t>ケイヤク</t>
    </rPh>
    <rPh sb="2" eb="4">
      <t>タントウ</t>
    </rPh>
    <rPh sb="4" eb="5">
      <t>シャ</t>
    </rPh>
    <rPh sb="8" eb="10">
      <t>ジョウキ</t>
    </rPh>
    <rPh sb="10" eb="13">
      <t>レンラクサキ</t>
    </rPh>
    <rPh sb="14" eb="16">
      <t>ケイヤク</t>
    </rPh>
    <rPh sb="16" eb="18">
      <t>タントウ</t>
    </rPh>
    <rPh sb="18" eb="19">
      <t>シャ</t>
    </rPh>
    <rPh sb="20" eb="21">
      <t>チガ</t>
    </rPh>
    <rPh sb="22" eb="24">
      <t>バアイ</t>
    </rPh>
    <rPh sb="25" eb="27">
      <t>キサイ</t>
    </rPh>
    <phoneticPr fontId="2"/>
  </si>
  <si>
    <t>個人情報
管理体制</t>
    <rPh sb="0" eb="2">
      <t>コジン</t>
    </rPh>
    <rPh sb="2" eb="4">
      <t>ジョウホウ</t>
    </rPh>
    <rPh sb="5" eb="7">
      <t>カンリ</t>
    </rPh>
    <rPh sb="7" eb="9">
      <t>タイセイ</t>
    </rPh>
    <phoneticPr fontId="2"/>
  </si>
  <si>
    <t>具体的な
管理方法</t>
    <rPh sb="0" eb="3">
      <t>グタイテキ</t>
    </rPh>
    <rPh sb="5" eb="7">
      <t>カンリ</t>
    </rPh>
    <rPh sb="7" eb="9">
      <t>ホウホウ</t>
    </rPh>
    <phoneticPr fontId="2"/>
  </si>
  <si>
    <t>名称</t>
    <rPh sb="0" eb="2">
      <t>メイショウ</t>
    </rPh>
    <phoneticPr fontId="2"/>
  </si>
  <si>
    <t>受講生との
連絡体制</t>
    <rPh sb="0" eb="3">
      <t>ジュコウセイ</t>
    </rPh>
    <rPh sb="6" eb="8">
      <t>レンラク</t>
    </rPh>
    <rPh sb="8" eb="10">
      <t>タイセイ</t>
    </rPh>
    <phoneticPr fontId="2"/>
  </si>
  <si>
    <r>
      <t xml:space="preserve">就職支援時間数(コマ数)
</t>
    </r>
    <r>
      <rPr>
        <sz val="9"/>
        <rFont val="ＭＳ Ｐゴシック"/>
        <family val="3"/>
        <charset val="128"/>
      </rPr>
      <t>（実訓練時間数には含めない）</t>
    </r>
    <rPh sb="0" eb="2">
      <t>シュウショク</t>
    </rPh>
    <rPh sb="2" eb="4">
      <t>シエン</t>
    </rPh>
    <rPh sb="4" eb="7">
      <t>ジカンスウ</t>
    </rPh>
    <rPh sb="10" eb="11">
      <t>スウ</t>
    </rPh>
    <rPh sb="14" eb="15">
      <t>ジツ</t>
    </rPh>
    <rPh sb="15" eb="17">
      <t>クンレン</t>
    </rPh>
    <rPh sb="17" eb="20">
      <t>ジカンスウ</t>
    </rPh>
    <rPh sb="22" eb="23">
      <t>フク</t>
    </rPh>
    <phoneticPr fontId="2"/>
  </si>
  <si>
    <t>取得認証
管理規定</t>
    <rPh sb="0" eb="2">
      <t>シュトク</t>
    </rPh>
    <rPh sb="2" eb="4">
      <t>ニンショウ</t>
    </rPh>
    <rPh sb="5" eb="7">
      <t>カンリ</t>
    </rPh>
    <rPh sb="7" eb="9">
      <t>キテイ</t>
    </rPh>
    <phoneticPr fontId="2"/>
  </si>
  <si>
    <t>個人情報管理体制</t>
    <rPh sb="0" eb="2">
      <t>コジン</t>
    </rPh>
    <rPh sb="2" eb="4">
      <t>ジョウホウ</t>
    </rPh>
    <rPh sb="4" eb="6">
      <t>カンリ</t>
    </rPh>
    <rPh sb="6" eb="8">
      <t>タイセイ</t>
    </rPh>
    <phoneticPr fontId="2"/>
  </si>
  <si>
    <t>具体的な管理方法
（内容）</t>
    <rPh sb="0" eb="3">
      <t>グタイテキ</t>
    </rPh>
    <rPh sb="4" eb="6">
      <t>カンリ</t>
    </rPh>
    <rPh sb="6" eb="8">
      <t>ホウホウ</t>
    </rPh>
    <rPh sb="10" eb="12">
      <t>ナイヨウ</t>
    </rPh>
    <phoneticPr fontId="2"/>
  </si>
  <si>
    <t>今回の
担当科目</t>
    <rPh sb="0" eb="2">
      <t>コンカイ</t>
    </rPh>
    <rPh sb="4" eb="6">
      <t>タントウ</t>
    </rPh>
    <rPh sb="6" eb="8">
      <t>カモク</t>
    </rPh>
    <phoneticPr fontId="2"/>
  </si>
  <si>
    <t>取得認証・
管理規定</t>
    <rPh sb="0" eb="2">
      <t>シュトク</t>
    </rPh>
    <rPh sb="2" eb="4">
      <t>ニンショウ</t>
    </rPh>
    <rPh sb="6" eb="8">
      <t>カンリ</t>
    </rPh>
    <rPh sb="8" eb="10">
      <t>キテイ</t>
    </rPh>
    <phoneticPr fontId="2"/>
  </si>
  <si>
    <t>＊</t>
    <phoneticPr fontId="2"/>
  </si>
  <si>
    <t>常駐ではない
担当者数</t>
    <rPh sb="0" eb="2">
      <t>ジョウチュウ</t>
    </rPh>
    <rPh sb="7" eb="9">
      <t>タントウ</t>
    </rPh>
    <rPh sb="9" eb="10">
      <t>シャ</t>
    </rPh>
    <rPh sb="10" eb="11">
      <t>スウ</t>
    </rPh>
    <phoneticPr fontId="2"/>
  </si>
  <si>
    <t>常　駐
担当者数</t>
    <rPh sb="0" eb="1">
      <t>ツネ</t>
    </rPh>
    <rPh sb="2" eb="3">
      <t>チュウ</t>
    </rPh>
    <rPh sb="4" eb="6">
      <t>タントウ</t>
    </rPh>
    <rPh sb="6" eb="7">
      <t>シャ</t>
    </rPh>
    <rPh sb="7" eb="8">
      <t>スウ</t>
    </rPh>
    <phoneticPr fontId="2"/>
  </si>
  <si>
    <t>個人情報管理体制に関する認証取得
証明書・社内規定等の写し</t>
    <rPh sb="0" eb="2">
      <t>コジン</t>
    </rPh>
    <rPh sb="2" eb="4">
      <t>ジョウホウ</t>
    </rPh>
    <rPh sb="4" eb="6">
      <t>カンリ</t>
    </rPh>
    <rPh sb="6" eb="8">
      <t>タイセイ</t>
    </rPh>
    <rPh sb="9" eb="10">
      <t>カン</t>
    </rPh>
    <rPh sb="12" eb="14">
      <t>ニンショウ</t>
    </rPh>
    <rPh sb="14" eb="16">
      <t>シュトク</t>
    </rPh>
    <rPh sb="17" eb="19">
      <t>ショウメイ</t>
    </rPh>
    <rPh sb="19" eb="20">
      <t>ショ</t>
    </rPh>
    <rPh sb="21" eb="23">
      <t>シャナイ</t>
    </rPh>
    <rPh sb="23" eb="25">
      <t>キテイ</t>
    </rPh>
    <rPh sb="25" eb="26">
      <t>トウ</t>
    </rPh>
    <rPh sb="27" eb="28">
      <t>ウツ</t>
    </rPh>
    <phoneticPr fontId="2"/>
  </si>
  <si>
    <t>□□</t>
    <phoneticPr fontId="2"/>
  </si>
  <si>
    <t>◯</t>
    <phoneticPr fontId="2"/>
  </si>
  <si>
    <t>10年</t>
    <rPh sb="2" eb="3">
      <t>ネン</t>
    </rPh>
    <phoneticPr fontId="2"/>
  </si>
  <si>
    <t>5年</t>
    <rPh sb="1" eb="2">
      <t>ネン</t>
    </rPh>
    <phoneticPr fontId="2"/>
  </si>
  <si>
    <t>2年</t>
    <rPh sb="1" eb="2">
      <t>ネン</t>
    </rPh>
    <phoneticPr fontId="2"/>
  </si>
  <si>
    <t>1年</t>
    <rPh sb="1" eb="2">
      <t>ネン</t>
    </rPh>
    <phoneticPr fontId="2"/>
  </si>
  <si>
    <t>3年</t>
    <rPh sb="1" eb="2">
      <t>ネン</t>
    </rPh>
    <phoneticPr fontId="2"/>
  </si>
  <si>
    <t>就職活動日</t>
    <rPh sb="0" eb="5">
      <t>シュウショクカツドウビ</t>
    </rPh>
    <phoneticPr fontId="2"/>
  </si>
  <si>
    <t>ジョブ･カードの作成</t>
    <rPh sb="8" eb="10">
      <t>サクセイ</t>
    </rPh>
    <phoneticPr fontId="2"/>
  </si>
  <si>
    <t>ジョブ・カードの作成、</t>
    <rPh sb="8" eb="10">
      <t>サクセイ</t>
    </rPh>
    <phoneticPr fontId="2"/>
  </si>
  <si>
    <t>ジョブ・カードを活用したｷｬﾘｱｺﾝｻﾙﾃｨﾝｸﾞ、能力評価</t>
    <rPh sb="8" eb="10">
      <t>カツヨウ</t>
    </rPh>
    <rPh sb="26" eb="28">
      <t>ノウリョク</t>
    </rPh>
    <rPh sb="28" eb="30">
      <t>ヒョウカ</t>
    </rPh>
    <phoneticPr fontId="2"/>
  </si>
  <si>
    <t>委託訓練費1箇月
1人当たりの見積り予定経費（円）</t>
    <rPh sb="0" eb="2">
      <t>イタク</t>
    </rPh>
    <rPh sb="2" eb="4">
      <t>クンレン</t>
    </rPh>
    <rPh sb="4" eb="5">
      <t>ヒ</t>
    </rPh>
    <rPh sb="6" eb="7">
      <t>カ</t>
    </rPh>
    <rPh sb="7" eb="8">
      <t>ゲツ</t>
    </rPh>
    <rPh sb="10" eb="11">
      <t>ニン</t>
    </rPh>
    <rPh sb="11" eb="12">
      <t>ア</t>
    </rPh>
    <rPh sb="15" eb="17">
      <t>ミツモ</t>
    </rPh>
    <rPh sb="18" eb="20">
      <t>ヨテイ</t>
    </rPh>
    <rPh sb="20" eb="22">
      <t>ケイヒ</t>
    </rPh>
    <rPh sb="23" eb="24">
      <t>エン</t>
    </rPh>
    <phoneticPr fontId="2"/>
  </si>
  <si>
    <t xml:space="preserve">受講生1人当たりの床面積（㎡） </t>
    <rPh sb="0" eb="3">
      <t>ジュコウセイ</t>
    </rPh>
    <rPh sb="4" eb="5">
      <t>ニン</t>
    </rPh>
    <rPh sb="5" eb="6">
      <t>ア</t>
    </rPh>
    <rPh sb="9" eb="12">
      <t>ユカメンセキ</t>
    </rPh>
    <phoneticPr fontId="2"/>
  </si>
  <si>
    <t>委託訓練費見積り
（1箇月1人当たり）</t>
    <rPh sb="0" eb="2">
      <t>イタク</t>
    </rPh>
    <rPh sb="2" eb="4">
      <t>クンレン</t>
    </rPh>
    <rPh sb="4" eb="5">
      <t>ヒ</t>
    </rPh>
    <rPh sb="5" eb="7">
      <t>ミツモ</t>
    </rPh>
    <rPh sb="11" eb="12">
      <t>カ</t>
    </rPh>
    <rPh sb="12" eb="13">
      <t>ゲツ</t>
    </rPh>
    <rPh sb="14" eb="15">
      <t>ニン</t>
    </rPh>
    <rPh sb="15" eb="16">
      <t>ア</t>
    </rPh>
    <phoneticPr fontId="2"/>
  </si>
  <si>
    <t>３箇月</t>
    <rPh sb="1" eb="2">
      <t>カ</t>
    </rPh>
    <rPh sb="2" eb="3">
      <t>ゲツ</t>
    </rPh>
    <phoneticPr fontId="2"/>
  </si>
  <si>
    <t>４箇月</t>
    <rPh sb="1" eb="2">
      <t>カ</t>
    </rPh>
    <rPh sb="2" eb="3">
      <t>ゲツ</t>
    </rPh>
    <phoneticPr fontId="2"/>
  </si>
  <si>
    <t>受講生1人当たりの床面積</t>
    <rPh sb="0" eb="3">
      <t>ジュコウセイ</t>
    </rPh>
    <rPh sb="4" eb="5">
      <t>ニン</t>
    </rPh>
    <rPh sb="5" eb="6">
      <t>ア</t>
    </rPh>
    <rPh sb="9" eb="12">
      <t>ユカメンセキ</t>
    </rPh>
    <phoneticPr fontId="2"/>
  </si>
  <si>
    <t>所要時間(分)
(1分80m）</t>
    <rPh sb="0" eb="2">
      <t>ショヨウ</t>
    </rPh>
    <rPh sb="2" eb="4">
      <t>ジカン</t>
    </rPh>
    <rPh sb="5" eb="6">
      <t>フン</t>
    </rPh>
    <rPh sb="10" eb="11">
      <t>フン</t>
    </rPh>
    <phoneticPr fontId="2"/>
  </si>
  <si>
    <t>所要時間(分)
(1分80m）</t>
    <phoneticPr fontId="2"/>
  </si>
  <si>
    <t>受託申込書（様式一式）</t>
    <rPh sb="0" eb="2">
      <t>ジュタク</t>
    </rPh>
    <rPh sb="2" eb="5">
      <t>モウシコミショ</t>
    </rPh>
    <rPh sb="6" eb="8">
      <t>ヨウシキ</t>
    </rPh>
    <rPh sb="8" eb="10">
      <t>イッシキ</t>
    </rPh>
    <phoneticPr fontId="2"/>
  </si>
  <si>
    <t>科目
番号</t>
    <phoneticPr fontId="2"/>
  </si>
  <si>
    <t>●コース【学科・実技】の内容</t>
    <rPh sb="5" eb="7">
      <t>ガッカ</t>
    </rPh>
    <rPh sb="8" eb="10">
      <t>ジツギ</t>
    </rPh>
    <phoneticPr fontId="2"/>
  </si>
  <si>
    <t>≪実施施設≫</t>
    <phoneticPr fontId="2"/>
  </si>
  <si>
    <t>所在地：</t>
    <phoneticPr fontId="2"/>
  </si>
  <si>
    <t>≪最寄駅（路線）≫</t>
    <phoneticPr fontId="2"/>
  </si>
  <si>
    <t>記載不要</t>
    <rPh sb="0" eb="2">
      <t>キサイ</t>
    </rPh>
    <rPh sb="2" eb="4">
      <t>フヨウ</t>
    </rPh>
    <phoneticPr fontId="2"/>
  </si>
  <si>
    <t>≪定員≫</t>
    <phoneticPr fontId="2"/>
  </si>
  <si>
    <t>●目標とする人材像</t>
  </si>
  <si>
    <t>≪訓練期間≫</t>
    <phoneticPr fontId="2"/>
  </si>
  <si>
    <t>≪訓練時間≫</t>
    <phoneticPr fontId="2"/>
  </si>
  <si>
    <t>～</t>
    <phoneticPr fontId="2"/>
  </si>
  <si>
    <t>●修了後の関連職種</t>
  </si>
  <si>
    <t>●主な訓練カリキュラム</t>
  </si>
  <si>
    <t>学科</t>
  </si>
  <si>
    <t>・　　　　　　　　　　　　　　　　　・
・　　　　　　　　　　　　　　　　　・
・　　　　　　　　　　　　　　　　　・</t>
    <phoneticPr fontId="2"/>
  </si>
  <si>
    <t>●　月　日（　）　時</t>
    <rPh sb="2" eb="3">
      <t>ガツ</t>
    </rPh>
    <rPh sb="4" eb="5">
      <t>ニチ</t>
    </rPh>
    <rPh sb="9" eb="10">
      <t>ジ</t>
    </rPh>
    <phoneticPr fontId="2"/>
  </si>
  <si>
    <t>実技</t>
  </si>
  <si>
    <t>・　　　　　　　　　　　　　　　　　・
・　　　　　　　　　　　　　　　　　・
・　　　　　　　　　　　　　　　　　・</t>
    <phoneticPr fontId="2"/>
  </si>
  <si>
    <t>就職支援</t>
    <phoneticPr fontId="2"/>
  </si>
  <si>
    <t>≪備考≫</t>
    <rPh sb="1" eb="3">
      <t>ビコウ</t>
    </rPh>
    <phoneticPr fontId="2"/>
  </si>
  <si>
    <t>９　事　務　担  当　者　名　簿　（常駐担当者及び常駐ではない担当者）</t>
    <rPh sb="2" eb="3">
      <t>コト</t>
    </rPh>
    <rPh sb="4" eb="5">
      <t>ム</t>
    </rPh>
    <rPh sb="6" eb="7">
      <t>タン</t>
    </rPh>
    <rPh sb="9" eb="10">
      <t>トウ</t>
    </rPh>
    <rPh sb="11" eb="12">
      <t>モノ</t>
    </rPh>
    <rPh sb="13" eb="14">
      <t>メイ</t>
    </rPh>
    <rPh sb="15" eb="16">
      <t>ボ</t>
    </rPh>
    <rPh sb="18" eb="20">
      <t>ジョウチュウ</t>
    </rPh>
    <rPh sb="20" eb="23">
      <t>タントウシャ</t>
    </rPh>
    <rPh sb="23" eb="24">
      <t>オヨ</t>
    </rPh>
    <rPh sb="25" eb="27">
      <t>ジョウチュウ</t>
    </rPh>
    <rPh sb="31" eb="34">
      <t>タントウシャ</t>
    </rPh>
    <phoneticPr fontId="2"/>
  </si>
  <si>
    <t>常駐担当者数</t>
    <rPh sb="0" eb="2">
      <t>ジョウチュウ</t>
    </rPh>
    <phoneticPr fontId="31"/>
  </si>
  <si>
    <t>人</t>
    <rPh sb="0" eb="1">
      <t>ヒト</t>
    </rPh>
    <phoneticPr fontId="31"/>
  </si>
  <si>
    <t>常駐ではない担当者数</t>
    <rPh sb="6" eb="9">
      <t>タントウシャ</t>
    </rPh>
    <phoneticPr fontId="31"/>
  </si>
  <si>
    <t>※１契約者及び訓練規模等「事務部門(常駐担当者数及び常駐ではない担当者数)」を人数分記載してください。</t>
    <phoneticPr fontId="2"/>
  </si>
  <si>
    <t>番号</t>
    <rPh sb="0" eb="2">
      <t>バンゴウ</t>
    </rPh>
    <phoneticPr fontId="31"/>
  </si>
  <si>
    <t>常駐・非常駐</t>
    <rPh sb="0" eb="2">
      <t>ジョウチュウ</t>
    </rPh>
    <rPh sb="3" eb="4">
      <t>ヒ</t>
    </rPh>
    <rPh sb="4" eb="6">
      <t>ジョウチュウ</t>
    </rPh>
    <phoneticPr fontId="31"/>
  </si>
  <si>
    <t>主担当・補助</t>
    <rPh sb="0" eb="1">
      <t>シュ</t>
    </rPh>
    <rPh sb="1" eb="3">
      <t>タントウ</t>
    </rPh>
    <rPh sb="4" eb="6">
      <t>ホジョ</t>
    </rPh>
    <phoneticPr fontId="31"/>
  </si>
  <si>
    <t>氏名</t>
    <rPh sb="0" eb="2">
      <t>シメイ</t>
    </rPh>
    <phoneticPr fontId="31"/>
  </si>
  <si>
    <t>連絡先</t>
    <rPh sb="0" eb="3">
      <t>レンラクサキ</t>
    </rPh>
    <phoneticPr fontId="31"/>
  </si>
  <si>
    <t>事務部門業務以外との兼任状況</t>
    <rPh sb="0" eb="2">
      <t>ジム</t>
    </rPh>
    <rPh sb="2" eb="4">
      <t>ブモン</t>
    </rPh>
    <rPh sb="4" eb="6">
      <t>ギョウム</t>
    </rPh>
    <rPh sb="6" eb="8">
      <t>イガイ</t>
    </rPh>
    <rPh sb="10" eb="12">
      <t>ケンニン</t>
    </rPh>
    <rPh sb="12" eb="14">
      <t>ジョウキョウ</t>
    </rPh>
    <phoneticPr fontId="31"/>
  </si>
  <si>
    <t>備考</t>
    <rPh sb="0" eb="2">
      <t>ビコウ</t>
    </rPh>
    <phoneticPr fontId="31"/>
  </si>
  <si>
    <t>常駐</t>
    <rPh sb="0" eb="2">
      <t>ジョウチュウ</t>
    </rPh>
    <phoneticPr fontId="31"/>
  </si>
  <si>
    <t>非常駐</t>
    <rPh sb="0" eb="1">
      <t>ヒ</t>
    </rPh>
    <rPh sb="1" eb="3">
      <t>ジョウチュウ</t>
    </rPh>
    <phoneticPr fontId="31"/>
  </si>
  <si>
    <t>主担当</t>
    <rPh sb="0" eb="1">
      <t>シュ</t>
    </rPh>
    <rPh sb="1" eb="3">
      <t>タントウ</t>
    </rPh>
    <phoneticPr fontId="31"/>
  </si>
  <si>
    <t>補助</t>
    <rPh sb="0" eb="2">
      <t>ホジョ</t>
    </rPh>
    <phoneticPr fontId="31"/>
  </si>
  <si>
    <t>電話番号
(直通)</t>
    <rPh sb="0" eb="2">
      <t>デンワ</t>
    </rPh>
    <rPh sb="2" eb="4">
      <t>バンゴウ</t>
    </rPh>
    <rPh sb="6" eb="8">
      <t>チョクツウ</t>
    </rPh>
    <phoneticPr fontId="31"/>
  </si>
  <si>
    <t>自社
社員</t>
    <rPh sb="0" eb="2">
      <t>ジシャ</t>
    </rPh>
    <rPh sb="3" eb="5">
      <t>シャイン</t>
    </rPh>
    <phoneticPr fontId="31"/>
  </si>
  <si>
    <t>その他</t>
    <rPh sb="2" eb="3">
      <t>タ</t>
    </rPh>
    <phoneticPr fontId="31"/>
  </si>
  <si>
    <t>○</t>
  </si>
  <si>
    <t>　</t>
  </si>
  <si>
    <t>東京　太郎</t>
    <rPh sb="0" eb="2">
      <t>トウキョウ</t>
    </rPh>
    <rPh sb="3" eb="5">
      <t>タロウ</t>
    </rPh>
    <phoneticPr fontId="2"/>
  </si>
  <si>
    <t>03(0000)0000</t>
    <phoneticPr fontId="31"/>
  </si>
  <si>
    <t>合 計</t>
    <rPh sb="0" eb="1">
      <t>アイ</t>
    </rPh>
    <rPh sb="2" eb="3">
      <t>ケイ</t>
    </rPh>
    <phoneticPr fontId="31"/>
  </si>
  <si>
    <t>人</t>
    <rPh sb="0" eb="1">
      <t>ヒト</t>
    </rPh>
    <phoneticPr fontId="2"/>
  </si>
  <si>
    <t>専任部門社員数</t>
    <rPh sb="0" eb="2">
      <t>センニン</t>
    </rPh>
    <rPh sb="2" eb="4">
      <t>ブモン</t>
    </rPh>
    <rPh sb="4" eb="6">
      <t>シャイン</t>
    </rPh>
    <rPh sb="6" eb="7">
      <t>スウ</t>
    </rPh>
    <phoneticPr fontId="2"/>
  </si>
  <si>
    <t>受講対象</t>
    <phoneticPr fontId="2"/>
  </si>
  <si>
    <t>科名</t>
    <phoneticPr fontId="2"/>
  </si>
  <si>
    <t>２-(１)　委託訓練教育実績（東京都）</t>
    <rPh sb="6" eb="8">
      <t>イタク</t>
    </rPh>
    <rPh sb="8" eb="10">
      <t>クンレン</t>
    </rPh>
    <rPh sb="10" eb="12">
      <t>キョウイク</t>
    </rPh>
    <rPh sb="12" eb="14">
      <t>ジッセキ</t>
    </rPh>
    <rPh sb="15" eb="17">
      <t>トウキョウ</t>
    </rPh>
    <rPh sb="17" eb="18">
      <t>ト</t>
    </rPh>
    <phoneticPr fontId="2"/>
  </si>
  <si>
    <t>↓※東京都における実績が「有」の場合、開講時期の早い順番に、以下を記載すること。</t>
    <phoneticPr fontId="31"/>
  </si>
  <si>
    <t>提案科目
（同一・類似・別）</t>
    <rPh sb="0" eb="2">
      <t>テイアン</t>
    </rPh>
    <rPh sb="2" eb="4">
      <t>カモク</t>
    </rPh>
    <rPh sb="6" eb="8">
      <t>ドウイツ</t>
    </rPh>
    <rPh sb="9" eb="11">
      <t>ルイジ</t>
    </rPh>
    <rPh sb="12" eb="13">
      <t>ベツ</t>
    </rPh>
    <phoneticPr fontId="2"/>
  </si>
  <si>
    <t>コース
分類</t>
    <rPh sb="4" eb="6">
      <t>ブンルイ</t>
    </rPh>
    <phoneticPr fontId="31"/>
  </si>
  <si>
    <t>応募
者数</t>
    <rPh sb="0" eb="2">
      <t>オウボ</t>
    </rPh>
    <rPh sb="3" eb="4">
      <t>シャ</t>
    </rPh>
    <rPh sb="4" eb="5">
      <t>スウ</t>
    </rPh>
    <phoneticPr fontId="31"/>
  </si>
  <si>
    <t>入校
者数</t>
    <rPh sb="0" eb="2">
      <t>ニュウコウ</t>
    </rPh>
    <rPh sb="3" eb="4">
      <t>シャ</t>
    </rPh>
    <rPh sb="4" eb="5">
      <t>スウ</t>
    </rPh>
    <phoneticPr fontId="31"/>
  </si>
  <si>
    <t>提案施設
（同一・別）</t>
    <rPh sb="0" eb="2">
      <t>テイアン</t>
    </rPh>
    <rPh sb="2" eb="4">
      <t>シセツ</t>
    </rPh>
    <rPh sb="6" eb="8">
      <t>ドウイツ</t>
    </rPh>
    <rPh sb="9" eb="10">
      <t>ベツ</t>
    </rPh>
    <phoneticPr fontId="2"/>
  </si>
  <si>
    <t>就職実績
（率）</t>
    <rPh sb="0" eb="2">
      <t>シュウショク</t>
    </rPh>
    <rPh sb="2" eb="4">
      <t>ジッセキ</t>
    </rPh>
    <rPh sb="6" eb="7">
      <t>リツ</t>
    </rPh>
    <phoneticPr fontId="31"/>
  </si>
  <si>
    <t>修了生アンケート
(総合評価:
1.0～5.0)</t>
    <rPh sb="0" eb="3">
      <t>シュウリョウセイ</t>
    </rPh>
    <rPh sb="10" eb="12">
      <t>ソウゴウ</t>
    </rPh>
    <rPh sb="12" eb="14">
      <t>ヒョウカ</t>
    </rPh>
    <phoneticPr fontId="31"/>
  </si>
  <si>
    <t>情報通信関連コース</t>
  </si>
  <si>
    <t>□□□科</t>
    <phoneticPr fontId="31"/>
  </si>
  <si>
    <t>-</t>
    <phoneticPr fontId="31"/>
  </si>
  <si>
    <t>再就職促進訓練室</t>
    <rPh sb="0" eb="8">
      <t>サイシュウショクソクシンクンレンシツ</t>
    </rPh>
    <phoneticPr fontId="31"/>
  </si>
  <si>
    <t>別</t>
  </si>
  <si>
    <t>就職促進コース（福祉・医療系)</t>
  </si>
  <si>
    <t>-</t>
    <phoneticPr fontId="31"/>
  </si>
  <si>
    <t>東京都における実績の有無</t>
    <rPh sb="0" eb="2">
      <t>トウキョウ</t>
    </rPh>
    <rPh sb="2" eb="3">
      <t>ト</t>
    </rPh>
    <rPh sb="7" eb="9">
      <t>ジッセキ</t>
    </rPh>
    <rPh sb="10" eb="12">
      <t>ウム</t>
    </rPh>
    <phoneticPr fontId="2"/>
  </si>
  <si>
    <t>民間教育機関におけるサービスガイドライン研修受講の有無</t>
    <rPh sb="0" eb="2">
      <t>ミンカン</t>
    </rPh>
    <rPh sb="2" eb="4">
      <t>キョウイク</t>
    </rPh>
    <rPh sb="4" eb="6">
      <t>キカン</t>
    </rPh>
    <rPh sb="20" eb="22">
      <t>ケンシュウ</t>
    </rPh>
    <rPh sb="22" eb="24">
      <t>ジュコウ</t>
    </rPh>
    <rPh sb="25" eb="27">
      <t>ウム</t>
    </rPh>
    <phoneticPr fontId="2"/>
  </si>
  <si>
    <t>○○県</t>
    <rPh sb="2" eb="3">
      <t>ケン</t>
    </rPh>
    <phoneticPr fontId="2"/>
  </si>
  <si>
    <t>訓練
修了
者</t>
    <rPh sb="0" eb="2">
      <t>クンレン</t>
    </rPh>
    <rPh sb="3" eb="5">
      <t>シュウリョウ</t>
    </rPh>
    <rPh sb="6" eb="7">
      <t>シャ</t>
    </rPh>
    <phoneticPr fontId="31"/>
  </si>
  <si>
    <t>就職のための中退者</t>
    <rPh sb="0" eb="2">
      <t>シュウショク</t>
    </rPh>
    <rPh sb="6" eb="9">
      <t>チュウタイシャ</t>
    </rPh>
    <phoneticPr fontId="31"/>
  </si>
  <si>
    <t>訓練修了3箇月後の就職者数</t>
    <rPh sb="0" eb="2">
      <t>クンレン</t>
    </rPh>
    <rPh sb="2" eb="4">
      <t>シュウリョウ</t>
    </rPh>
    <rPh sb="5" eb="7">
      <t>カゲツ</t>
    </rPh>
    <rPh sb="7" eb="8">
      <t>ノチ</t>
    </rPh>
    <rPh sb="9" eb="11">
      <t>シュウショク</t>
    </rPh>
    <rPh sb="11" eb="12">
      <t>シャ</t>
    </rPh>
    <rPh sb="12" eb="13">
      <t>スウ</t>
    </rPh>
    <phoneticPr fontId="31"/>
  </si>
  <si>
    <t>≪施設見学会日程≫（予定）</t>
    <rPh sb="10" eb="12">
      <t>ヨテイ</t>
    </rPh>
    <phoneticPr fontId="2"/>
  </si>
  <si>
    <t>●受験できる関連資格</t>
    <phoneticPr fontId="2"/>
  </si>
  <si>
    <t>●修了後取得できる資格</t>
    <phoneticPr fontId="2"/>
  </si>
  <si>
    <t>代表者職氏名</t>
    <rPh sb="0" eb="3">
      <t>ダイヒョウシャ</t>
    </rPh>
    <rPh sb="3" eb="4">
      <t>ショク</t>
    </rPh>
    <rPh sb="4" eb="6">
      <t>シメイ</t>
    </rPh>
    <phoneticPr fontId="2"/>
  </si>
  <si>
    <t xml:space="preserve"> TEL：</t>
    <phoneticPr fontId="2"/>
  </si>
  <si>
    <t>■■■科</t>
    <phoneticPr fontId="31"/>
  </si>
  <si>
    <t>☆☆☆科</t>
    <rPh sb="3" eb="4">
      <t>カ</t>
    </rPh>
    <phoneticPr fontId="2"/>
  </si>
  <si>
    <t>11月</t>
    <rPh sb="2" eb="3">
      <t>ガツ</t>
    </rPh>
    <phoneticPr fontId="2"/>
  </si>
  <si>
    <t>（例）　　　　　○×マスター</t>
    <rPh sb="1" eb="2">
      <t>レイ</t>
    </rPh>
    <phoneticPr fontId="2"/>
  </si>
  <si>
    <t>「●就職支援の内容【参考】」削除</t>
    <rPh sb="14" eb="16">
      <t>サクジョ</t>
    </rPh>
    <phoneticPr fontId="2"/>
  </si>
  <si>
    <t>≪地図≫</t>
    <phoneticPr fontId="2"/>
  </si>
  <si>
    <t>≪費用≫</t>
    <rPh sb="1" eb="3">
      <t>ヒヨウ</t>
    </rPh>
    <phoneticPr fontId="2"/>
  </si>
  <si>
    <t>教科書代 ：</t>
    <phoneticPr fontId="2"/>
  </si>
  <si>
    <t>その他 ：</t>
    <rPh sb="2" eb="3">
      <t>タ</t>
    </rPh>
    <phoneticPr fontId="2"/>
  </si>
  <si>
    <t>該当なし</t>
  </si>
  <si>
    <t>１２　ポジションシート（受講生募集パンフレットに活用）</t>
    <rPh sb="12" eb="15">
      <t>ジュコウセイ</t>
    </rPh>
    <rPh sb="15" eb="17">
      <t>ボシュウ</t>
    </rPh>
    <rPh sb="24" eb="26">
      <t>カツヨウ</t>
    </rPh>
    <phoneticPr fontId="2"/>
  </si>
  <si>
    <t>事業者番号
(介護関連のみ)</t>
    <rPh sb="0" eb="2">
      <t>ジギョウ</t>
    </rPh>
    <rPh sb="2" eb="3">
      <t>シャ</t>
    </rPh>
    <rPh sb="3" eb="5">
      <t>バンゴウ</t>
    </rPh>
    <rPh sb="7" eb="9">
      <t>カイゴ</t>
    </rPh>
    <rPh sb="9" eb="11">
      <t>カンレン</t>
    </rPh>
    <phoneticPr fontId="2"/>
  </si>
  <si>
    <t>↑「代表取締役」等、職名も記載。</t>
    <rPh sb="2" eb="4">
      <t>ダイヒョウ</t>
    </rPh>
    <rPh sb="4" eb="7">
      <t>トリシマリヤク</t>
    </rPh>
    <rPh sb="8" eb="9">
      <t>ナド</t>
    </rPh>
    <rPh sb="10" eb="12">
      <t>ショクメイ</t>
    </rPh>
    <rPh sb="13" eb="15">
      <t>キサイ</t>
    </rPh>
    <phoneticPr fontId="2"/>
  </si>
  <si>
    <t>あり
（受動喫煙防止等の必要な措置済み）</t>
    <rPh sb="4" eb="6">
      <t>ジュドウ</t>
    </rPh>
    <rPh sb="6" eb="8">
      <t>キツエン</t>
    </rPh>
    <rPh sb="8" eb="10">
      <t>ボウシ</t>
    </rPh>
    <rPh sb="10" eb="11">
      <t>ナド</t>
    </rPh>
    <rPh sb="12" eb="14">
      <t>ヒツヨウ</t>
    </rPh>
    <rPh sb="15" eb="17">
      <t>ソチ</t>
    </rPh>
    <rPh sb="17" eb="18">
      <t>スミ</t>
    </rPh>
    <phoneticPr fontId="2"/>
  </si>
  <si>
    <t>使用可能なトイレの個数</t>
    <rPh sb="0" eb="2">
      <t>シヨウ</t>
    </rPh>
    <rPh sb="2" eb="4">
      <t>カノウ</t>
    </rPh>
    <rPh sb="9" eb="11">
      <t>コスウ</t>
    </rPh>
    <phoneticPr fontId="2"/>
  </si>
  <si>
    <t>なし</t>
    <phoneticPr fontId="2"/>
  </si>
  <si>
    <t>あり
（受動喫煙防止等の必要な措置済み）</t>
    <rPh sb="4" eb="6">
      <t>ジュドウ</t>
    </rPh>
    <rPh sb="6" eb="8">
      <t>キツエン</t>
    </rPh>
    <rPh sb="8" eb="10">
      <t>ボウシ</t>
    </rPh>
    <rPh sb="10" eb="11">
      <t>トウ</t>
    </rPh>
    <rPh sb="12" eb="14">
      <t>ヒツヨウ</t>
    </rPh>
    <rPh sb="15" eb="17">
      <t>ソチ</t>
    </rPh>
    <rPh sb="17" eb="18">
      <t>ズ</t>
    </rPh>
    <phoneticPr fontId="2"/>
  </si>
  <si>
    <t>使用可能なトイレの個数２</t>
    <phoneticPr fontId="2"/>
  </si>
  <si>
    <t>男性用</t>
    <phoneticPr fontId="2"/>
  </si>
  <si>
    <t>訓練履修後自動的に取得可能な資格等</t>
    <rPh sb="0" eb="2">
      <t>クンレン</t>
    </rPh>
    <rPh sb="2" eb="4">
      <t>リシュウ</t>
    </rPh>
    <rPh sb="4" eb="5">
      <t>ゴ</t>
    </rPh>
    <rPh sb="5" eb="8">
      <t>ジドウテキ</t>
    </rPh>
    <rPh sb="9" eb="11">
      <t>シュトク</t>
    </rPh>
    <rPh sb="11" eb="13">
      <t>カノウ</t>
    </rPh>
    <rPh sb="14" eb="16">
      <t>シカク</t>
    </rPh>
    <rPh sb="16" eb="17">
      <t>ナド</t>
    </rPh>
    <phoneticPr fontId="2"/>
  </si>
  <si>
    <t>目標とする資格（受験可能な資格等）</t>
    <rPh sb="0" eb="2">
      <t>モクヒョウ</t>
    </rPh>
    <rPh sb="5" eb="7">
      <t>シカク</t>
    </rPh>
    <rPh sb="8" eb="10">
      <t>ジュケン</t>
    </rPh>
    <rPh sb="10" eb="12">
      <t>カノウ</t>
    </rPh>
    <rPh sb="13" eb="15">
      <t>シカク</t>
    </rPh>
    <rPh sb="15" eb="16">
      <t>ナド</t>
    </rPh>
    <phoneticPr fontId="2"/>
  </si>
  <si>
    <t>履修後自動的に取得可能な資格等</t>
    <rPh sb="0" eb="2">
      <t>リシュウ</t>
    </rPh>
    <rPh sb="2" eb="3">
      <t>ゴ</t>
    </rPh>
    <rPh sb="3" eb="6">
      <t>ジドウテキ</t>
    </rPh>
    <rPh sb="7" eb="9">
      <t>シュトク</t>
    </rPh>
    <rPh sb="9" eb="11">
      <t>カノウ</t>
    </rPh>
    <rPh sb="12" eb="14">
      <t>シカク</t>
    </rPh>
    <rPh sb="14" eb="15">
      <t>ナド</t>
    </rPh>
    <phoneticPr fontId="2"/>
  </si>
  <si>
    <t>目標とする資格等
（受験可能な資格等）</t>
    <rPh sb="0" eb="2">
      <t>モクヒョウ</t>
    </rPh>
    <rPh sb="5" eb="7">
      <t>シカク</t>
    </rPh>
    <rPh sb="7" eb="8">
      <t>ナド</t>
    </rPh>
    <rPh sb="10" eb="12">
      <t>ジュケン</t>
    </rPh>
    <rPh sb="12" eb="14">
      <t>カノウ</t>
    </rPh>
    <rPh sb="15" eb="17">
      <t>シカク</t>
    </rPh>
    <rPh sb="17" eb="18">
      <t>ナド</t>
    </rPh>
    <phoneticPr fontId="2"/>
  </si>
  <si>
    <t>◎東京 一郎</t>
    <rPh sb="1" eb="3">
      <t>トウキョウ</t>
    </rPh>
    <rPh sb="4" eb="6">
      <t>イチロウ</t>
    </rPh>
    <phoneticPr fontId="2"/>
  </si>
  <si>
    <t>講師と兼任</t>
    <rPh sb="0" eb="2">
      <t>コウシ</t>
    </rPh>
    <rPh sb="3" eb="5">
      <t>ケンニン</t>
    </rPh>
    <phoneticPr fontId="31"/>
  </si>
  <si>
    <t>就職支援担当と兼任</t>
    <rPh sb="0" eb="2">
      <t>シュウショク</t>
    </rPh>
    <rPh sb="2" eb="4">
      <t>シエン</t>
    </rPh>
    <rPh sb="4" eb="6">
      <t>タントウ</t>
    </rPh>
    <rPh sb="7" eb="9">
      <t>ケンニン</t>
    </rPh>
    <phoneticPr fontId="31"/>
  </si>
  <si>
    <t>その他の業務と兼任</t>
    <rPh sb="2" eb="3">
      <t>ホカ</t>
    </rPh>
    <rPh sb="4" eb="6">
      <t>ギョウム</t>
    </rPh>
    <rPh sb="7" eb="9">
      <t>ケンニン</t>
    </rPh>
    <phoneticPr fontId="2"/>
  </si>
  <si>
    <t>　</t>
    <phoneticPr fontId="2"/>
  </si>
  <si>
    <t>訓練　次郎</t>
    <rPh sb="0" eb="2">
      <t>クンレン</t>
    </rPh>
    <rPh sb="3" eb="5">
      <t>ジロウ</t>
    </rPh>
    <phoneticPr fontId="2"/>
  </si>
  <si>
    <t>○（△△業務）</t>
    <rPh sb="4" eb="6">
      <t>ギョウム</t>
    </rPh>
    <phoneticPr fontId="2"/>
  </si>
  <si>
    <t>□□□科</t>
  </si>
  <si>
    <t>■■■科</t>
  </si>
  <si>
    <t>使用可能なトイレの個数</t>
    <phoneticPr fontId="2"/>
  </si>
  <si>
    <t>委託訓練事務
専任</t>
    <rPh sb="0" eb="2">
      <t>イタク</t>
    </rPh>
    <rPh sb="2" eb="4">
      <t>クンレン</t>
    </rPh>
    <rPh sb="4" eb="6">
      <t>ジム</t>
    </rPh>
    <rPh sb="7" eb="9">
      <t>センニン</t>
    </rPh>
    <phoneticPr fontId="31"/>
  </si>
  <si>
    <t>実訓練時間</t>
    <rPh sb="0" eb="1">
      <t>ジツ</t>
    </rPh>
    <rPh sb="1" eb="3">
      <t>クンレン</t>
    </rPh>
    <rPh sb="3" eb="5">
      <t>ジカン</t>
    </rPh>
    <phoneticPr fontId="2"/>
  </si>
  <si>
    <t>実訓練時間内訳</t>
    <rPh sb="0" eb="1">
      <t>ジツ</t>
    </rPh>
    <rPh sb="1" eb="3">
      <t>クンレン</t>
    </rPh>
    <rPh sb="3" eb="5">
      <t>ジカン</t>
    </rPh>
    <rPh sb="5" eb="7">
      <t>ウチワケ</t>
    </rPh>
    <phoneticPr fontId="2"/>
  </si>
  <si>
    <r>
      <t xml:space="preserve">実訓練時間数
</t>
    </r>
    <r>
      <rPr>
        <sz val="9"/>
        <rFont val="ＭＳ Ｐゴシック"/>
        <family val="3"/>
        <charset val="128"/>
      </rPr>
      <t>(コマ数)</t>
    </r>
    <rPh sb="0" eb="1">
      <t>ジツ</t>
    </rPh>
    <rPh sb="1" eb="3">
      <t>クンレン</t>
    </rPh>
    <rPh sb="3" eb="5">
      <t>ジツジカン</t>
    </rPh>
    <rPh sb="5" eb="6">
      <t>スウ</t>
    </rPh>
    <rPh sb="10" eb="11">
      <t>スウ</t>
    </rPh>
    <phoneticPr fontId="2"/>
  </si>
  <si>
    <t>↑生徒分の台数のみ記載。（教員用は除く。）</t>
    <rPh sb="1" eb="3">
      <t>セイト</t>
    </rPh>
    <rPh sb="3" eb="4">
      <t>ブン</t>
    </rPh>
    <rPh sb="5" eb="7">
      <t>ダイスウ</t>
    </rPh>
    <rPh sb="9" eb="11">
      <t>キサイ</t>
    </rPh>
    <rPh sb="13" eb="16">
      <t>キョウインヨウ</t>
    </rPh>
    <rPh sb="17" eb="18">
      <t>ノゾ</t>
    </rPh>
    <phoneticPr fontId="2"/>
  </si>
  <si>
    <t>ﾊﾟｿｺﾝﾚﾍﾞﾙ</t>
    <phoneticPr fontId="2"/>
  </si>
  <si>
    <t>同一</t>
  </si>
  <si>
    <t>雇用就業部</t>
    <rPh sb="0" eb="2">
      <t>コヨウ</t>
    </rPh>
    <rPh sb="2" eb="4">
      <t>シュウギョウ</t>
    </rPh>
    <rPh sb="4" eb="5">
      <t>ブ</t>
    </rPh>
    <phoneticPr fontId="2"/>
  </si>
  <si>
    <t>再就職促進訓練室</t>
    <phoneticPr fontId="2"/>
  </si>
  <si>
    <t>⑰</t>
    <phoneticPr fontId="2"/>
  </si>
  <si>
    <t>教室配置図</t>
    <rPh sb="0" eb="2">
      <t>キョウシツ</t>
    </rPh>
    <rPh sb="2" eb="4">
      <t>ハイチ</t>
    </rPh>
    <rPh sb="4" eb="5">
      <t>ズ</t>
    </rPh>
    <phoneticPr fontId="2"/>
  </si>
  <si>
    <t>地図
（最寄り駅・バス停～実施施設）</t>
    <rPh sb="0" eb="2">
      <t>チズ</t>
    </rPh>
    <rPh sb="4" eb="6">
      <t>モヨ</t>
    </rPh>
    <rPh sb="7" eb="8">
      <t>エキ</t>
    </rPh>
    <rPh sb="11" eb="12">
      <t>テイ</t>
    </rPh>
    <rPh sb="13" eb="15">
      <t>ジッシ</t>
    </rPh>
    <rPh sb="15" eb="17">
      <t>シセツ</t>
    </rPh>
    <phoneticPr fontId="2"/>
  </si>
  <si>
    <t>登記事項証明書(法人登記)の写し</t>
    <rPh sb="0" eb="2">
      <t>トウキ</t>
    </rPh>
    <rPh sb="2" eb="4">
      <t>ジコウ</t>
    </rPh>
    <rPh sb="4" eb="7">
      <t>ショウメイショ</t>
    </rPh>
    <rPh sb="8" eb="10">
      <t>ホウジン</t>
    </rPh>
    <rPh sb="10" eb="12">
      <t>トウキ</t>
    </rPh>
    <rPh sb="14" eb="15">
      <t>ウツ</t>
    </rPh>
    <phoneticPr fontId="2"/>
  </si>
  <si>
    <t>座学教室、実習室、ＯＡ室等
他使用予定教室全てについて用意</t>
    <rPh sb="0" eb="2">
      <t>ザガク</t>
    </rPh>
    <rPh sb="2" eb="4">
      <t>キョウシツ</t>
    </rPh>
    <rPh sb="5" eb="8">
      <t>ジッシュウシツ</t>
    </rPh>
    <rPh sb="11" eb="12">
      <t>シツ</t>
    </rPh>
    <rPh sb="12" eb="13">
      <t>トウ</t>
    </rPh>
    <rPh sb="14" eb="15">
      <t>ホカ</t>
    </rPh>
    <rPh sb="15" eb="17">
      <t>シヨウ</t>
    </rPh>
    <rPh sb="17" eb="19">
      <t>ヨテイ</t>
    </rPh>
    <rPh sb="19" eb="21">
      <t>キョウシツ</t>
    </rPh>
    <rPh sb="21" eb="22">
      <t>スベ</t>
    </rPh>
    <rPh sb="27" eb="29">
      <t>ヨウイ</t>
    </rPh>
    <phoneticPr fontId="2"/>
  </si>
  <si>
    <t>実施にあたり監督官庁等の認定が必要な場合、監督官庁等の認定書等の写し</t>
    <rPh sb="21" eb="23">
      <t>カントク</t>
    </rPh>
    <rPh sb="23" eb="25">
      <t>カンチョウ</t>
    </rPh>
    <rPh sb="25" eb="26">
      <t>トウ</t>
    </rPh>
    <rPh sb="27" eb="29">
      <t>ニンテイ</t>
    </rPh>
    <rPh sb="29" eb="30">
      <t>ショ</t>
    </rPh>
    <rPh sb="30" eb="31">
      <t>トウ</t>
    </rPh>
    <rPh sb="32" eb="33">
      <t>ウツ</t>
    </rPh>
    <phoneticPr fontId="2"/>
  </si>
  <si>
    <t>電子データ</t>
    <rPh sb="0" eb="2">
      <t>デンシ</t>
    </rPh>
    <phoneticPr fontId="2"/>
  </si>
  <si>
    <t>↑同じ建物内で生徒が使用可能なトイレの個数を記載</t>
    <rPh sb="1" eb="2">
      <t>オナ</t>
    </rPh>
    <rPh sb="3" eb="5">
      <t>タテモノ</t>
    </rPh>
    <rPh sb="5" eb="6">
      <t>ナイ</t>
    </rPh>
    <rPh sb="7" eb="9">
      <t>セイト</t>
    </rPh>
    <rPh sb="10" eb="12">
      <t>シヨウ</t>
    </rPh>
    <rPh sb="12" eb="14">
      <t>カノウ</t>
    </rPh>
    <rPh sb="19" eb="21">
      <t>コスウ</t>
    </rPh>
    <rPh sb="22" eb="24">
      <t>キサイ</t>
    </rPh>
    <phoneticPr fontId="2"/>
  </si>
  <si>
    <t>就職担当者数
（合計）</t>
    <rPh sb="0" eb="2">
      <t>シュウショク</t>
    </rPh>
    <rPh sb="2" eb="4">
      <t>タントウ</t>
    </rPh>
    <rPh sb="4" eb="5">
      <t>シャ</t>
    </rPh>
    <rPh sb="5" eb="6">
      <t>スウ</t>
    </rPh>
    <rPh sb="8" eb="10">
      <t>ゴウケイ</t>
    </rPh>
    <phoneticPr fontId="2"/>
  </si>
  <si>
    <t>↑生徒分の台数のみ記載（教員用は除く）。</t>
    <rPh sb="1" eb="3">
      <t>セイト</t>
    </rPh>
    <rPh sb="3" eb="4">
      <t>ブン</t>
    </rPh>
    <rPh sb="5" eb="7">
      <t>ダイスウ</t>
    </rPh>
    <rPh sb="9" eb="11">
      <t>キサイ</t>
    </rPh>
    <rPh sb="12" eb="15">
      <t>キョウインヨウ</t>
    </rPh>
    <rPh sb="16" eb="17">
      <t>ノゾ</t>
    </rPh>
    <phoneticPr fontId="2"/>
  </si>
  <si>
    <t>インターネット</t>
    <phoneticPr fontId="2"/>
  </si>
  <si>
    <t>令和２年度（合計値、平均値）</t>
    <rPh sb="0" eb="2">
      <t>レイワ</t>
    </rPh>
    <rPh sb="3" eb="5">
      <t>ネンド</t>
    </rPh>
    <rPh sb="6" eb="9">
      <t>ゴウケイチ</t>
    </rPh>
    <rPh sb="10" eb="13">
      <t>ヘイキンチ</t>
    </rPh>
    <phoneticPr fontId="31"/>
  </si>
  <si>
    <t>令和３年度（合計値、平均値）</t>
    <rPh sb="0" eb="2">
      <t>レイワ</t>
    </rPh>
    <rPh sb="3" eb="5">
      <t>ネンド</t>
    </rPh>
    <rPh sb="6" eb="9">
      <t>ゴウケイチ</t>
    </rPh>
    <rPh sb="10" eb="13">
      <t>ヘイキンチ</t>
    </rPh>
    <phoneticPr fontId="31"/>
  </si>
  <si>
    <t>専門学校卒</t>
    <rPh sb="0" eb="2">
      <t>センモン</t>
    </rPh>
    <rPh sb="2" eb="3">
      <t>ガク</t>
    </rPh>
    <rPh sb="3" eb="4">
      <t>コウ</t>
    </rPh>
    <rPh sb="4" eb="5">
      <t>ソツ</t>
    </rPh>
    <phoneticPr fontId="2"/>
  </si>
  <si>
    <r>
      <t>　　　（５）</t>
    </r>
    <r>
      <rPr>
        <sz val="11"/>
        <color indexed="10"/>
        <rFont val="ＭＳ Ｐゴシック"/>
        <family val="3"/>
        <charset val="128"/>
      </rPr>
      <t>教科に関し</t>
    </r>
    <r>
      <rPr>
        <sz val="11"/>
        <rFont val="ＭＳ Ｐゴシック"/>
        <family val="3"/>
        <charset val="128"/>
      </rPr>
      <t>、規則第四六条の規定により職業訓練指導員試験の免除を受けることができる者</t>
    </r>
    <rPh sb="6" eb="8">
      <t>キョウカ</t>
    </rPh>
    <rPh sb="9" eb="10">
      <t>カン</t>
    </rPh>
    <rPh sb="12" eb="14">
      <t>キソク</t>
    </rPh>
    <rPh sb="14" eb="15">
      <t>ダイ</t>
    </rPh>
    <rPh sb="15" eb="18">
      <t>４６ジョウ</t>
    </rPh>
    <rPh sb="19" eb="21">
      <t>キテイ</t>
    </rPh>
    <rPh sb="24" eb="26">
      <t>ショクギョウ</t>
    </rPh>
    <rPh sb="26" eb="28">
      <t>クンレン</t>
    </rPh>
    <rPh sb="28" eb="31">
      <t>シドウイン</t>
    </rPh>
    <rPh sb="31" eb="33">
      <t>シケン</t>
    </rPh>
    <rPh sb="34" eb="36">
      <t>メンジョ</t>
    </rPh>
    <rPh sb="37" eb="38">
      <t>ウ</t>
    </rPh>
    <rPh sb="46" eb="47">
      <t>モノ</t>
    </rPh>
    <phoneticPr fontId="2"/>
  </si>
  <si>
    <t>※喫煙所ありの場合は右から設置状況を選択</t>
    <rPh sb="1" eb="4">
      <t>キツエンジョ</t>
    </rPh>
    <rPh sb="7" eb="9">
      <t>バアイ</t>
    </rPh>
    <rPh sb="10" eb="11">
      <t>ミギ</t>
    </rPh>
    <rPh sb="13" eb="15">
      <t>セッチ</t>
    </rPh>
    <rPh sb="15" eb="17">
      <t>ジョウキョウ</t>
    </rPh>
    <rPh sb="18" eb="20">
      <t>センタク</t>
    </rPh>
    <phoneticPr fontId="2"/>
  </si>
  <si>
    <t>入校式の日程、時間数は変更しないこと</t>
    <rPh sb="0" eb="3">
      <t>ニュウコウシキ</t>
    </rPh>
    <rPh sb="4" eb="6">
      <t>ニッテイ</t>
    </rPh>
    <rPh sb="7" eb="9">
      <t>ジカン</t>
    </rPh>
    <rPh sb="9" eb="10">
      <t>スウ</t>
    </rPh>
    <rPh sb="11" eb="13">
      <t>ヘンコウ</t>
    </rPh>
    <phoneticPr fontId="2"/>
  </si>
  <si>
    <t>休校日及び就職活動日は、プルダウンリストから選択し、入力すること</t>
    <rPh sb="0" eb="3">
      <t>キュウコウビ</t>
    </rPh>
    <rPh sb="3" eb="4">
      <t>オヨ</t>
    </rPh>
    <rPh sb="5" eb="7">
      <t>シュウショク</t>
    </rPh>
    <rPh sb="7" eb="9">
      <t>カツドウ</t>
    </rPh>
    <rPh sb="9" eb="10">
      <t>ビ</t>
    </rPh>
    <rPh sb="22" eb="24">
      <t>センタク</t>
    </rPh>
    <rPh sb="26" eb="28">
      <t>ニュウリョク</t>
    </rPh>
    <phoneticPr fontId="2"/>
  </si>
  <si>
    <t>総訓練時間</t>
    <rPh sb="0" eb="1">
      <t>ソウ</t>
    </rPh>
    <rPh sb="1" eb="3">
      <t>クンレン</t>
    </rPh>
    <rPh sb="3" eb="5">
      <t>ジカン</t>
    </rPh>
    <phoneticPr fontId="2"/>
  </si>
  <si>
    <t>〔注意〕時間数は全てコマ（時限）数とし、１コマを45分から60分の間で設定すること</t>
    <rPh sb="1" eb="3">
      <t>チュウイ</t>
    </rPh>
    <rPh sb="4" eb="7">
      <t>ジカンスウ</t>
    </rPh>
    <rPh sb="8" eb="9">
      <t>スベ</t>
    </rPh>
    <rPh sb="13" eb="15">
      <t>ジゲン</t>
    </rPh>
    <rPh sb="16" eb="17">
      <t>スウ</t>
    </rPh>
    <rPh sb="26" eb="27">
      <t>フン</t>
    </rPh>
    <rPh sb="31" eb="32">
      <t>フン</t>
    </rPh>
    <rPh sb="33" eb="34">
      <t>アイダ</t>
    </rPh>
    <rPh sb="35" eb="37">
      <t>セッテイ</t>
    </rPh>
    <phoneticPr fontId="2"/>
  </si>
  <si>
    <t>訓練の
別等</t>
    <rPh sb="0" eb="2">
      <t>クンレン</t>
    </rPh>
    <rPh sb="4" eb="5">
      <t>ベツ</t>
    </rPh>
    <rPh sb="5" eb="6">
      <t>トウ</t>
    </rPh>
    <phoneticPr fontId="2"/>
  </si>
  <si>
    <t>離6</t>
    <rPh sb="0" eb="1">
      <t>リ</t>
    </rPh>
    <phoneticPr fontId="2"/>
  </si>
  <si>
    <t>デュアル</t>
    <phoneticPr fontId="2"/>
  </si>
  <si>
    <t>類似</t>
  </si>
  <si>
    <t>就職促進コース(総務・経理系)</t>
  </si>
  <si>
    <t>都委託6</t>
    <rPh sb="0" eb="1">
      <t>ト</t>
    </rPh>
    <rPh sb="1" eb="3">
      <t>イタク</t>
    </rPh>
    <phoneticPr fontId="2"/>
  </si>
  <si>
    <t>うち
ジョブ・カード
作成
アドバイザー(人)</t>
    <rPh sb="11" eb="13">
      <t>サクセイ</t>
    </rPh>
    <rPh sb="21" eb="22">
      <t>ニン</t>
    </rPh>
    <phoneticPr fontId="2"/>
  </si>
  <si>
    <t>うち
キャリアコンサルタント
（国家資格）
取得者数（人）</t>
    <rPh sb="16" eb="18">
      <t>コッカ</t>
    </rPh>
    <rPh sb="18" eb="20">
      <t>シカク</t>
    </rPh>
    <rPh sb="22" eb="25">
      <t>シュトクシャ</t>
    </rPh>
    <rPh sb="25" eb="26">
      <t>スウ</t>
    </rPh>
    <rPh sb="27" eb="28">
      <t>ニン</t>
    </rPh>
    <phoneticPr fontId="2"/>
  </si>
  <si>
    <t>（1回目：○月△日、2回目：○月△日、3回目：○月△日)</t>
    <rPh sb="2" eb="4">
      <t>カイメ</t>
    </rPh>
    <rPh sb="6" eb="7">
      <t>ガツ</t>
    </rPh>
    <rPh sb="8" eb="9">
      <t>ニチ</t>
    </rPh>
    <phoneticPr fontId="2"/>
  </si>
  <si>
    <t>就職支援責任者の所有資格の写し</t>
    <rPh sb="0" eb="2">
      <t>シュウショク</t>
    </rPh>
    <rPh sb="2" eb="4">
      <t>シエン</t>
    </rPh>
    <rPh sb="4" eb="7">
      <t>セキニンシャ</t>
    </rPh>
    <rPh sb="8" eb="10">
      <t>ショユウ</t>
    </rPh>
    <rPh sb="10" eb="12">
      <t>シカク</t>
    </rPh>
    <rPh sb="13" eb="14">
      <t>ウツ</t>
    </rPh>
    <phoneticPr fontId="2"/>
  </si>
  <si>
    <t>受講方法</t>
    <rPh sb="0" eb="2">
      <t>ジュコウ</t>
    </rPh>
    <rPh sb="2" eb="4">
      <t>ホウホウ</t>
    </rPh>
    <phoneticPr fontId="2"/>
  </si>
  <si>
    <t>パソコンでの受講の可否</t>
    <rPh sb="6" eb="8">
      <t>ジュコウ</t>
    </rPh>
    <rPh sb="9" eb="11">
      <t>カヒ</t>
    </rPh>
    <phoneticPr fontId="2"/>
  </si>
  <si>
    <t>パソコン以外のデバイスでの受講の可否</t>
    <rPh sb="4" eb="6">
      <t>イガイ</t>
    </rPh>
    <rPh sb="13" eb="15">
      <t>ジュコウ</t>
    </rPh>
    <rPh sb="16" eb="18">
      <t>カヒ</t>
    </rPh>
    <phoneticPr fontId="2"/>
  </si>
  <si>
    <t>パソコン以外に受講可能なデバイス（具体例）</t>
    <rPh sb="4" eb="6">
      <t>イガイ</t>
    </rPh>
    <rPh sb="7" eb="9">
      <t>ジュコウ</t>
    </rPh>
    <rPh sb="9" eb="11">
      <t>カノウ</t>
    </rPh>
    <rPh sb="17" eb="19">
      <t>グタイ</t>
    </rPh>
    <rPh sb="19" eb="20">
      <t>レイ</t>
    </rPh>
    <phoneticPr fontId="2"/>
  </si>
  <si>
    <t>必要な設備・推奨環境</t>
    <rPh sb="0" eb="2">
      <t>ヒツヨウ</t>
    </rPh>
    <rPh sb="3" eb="5">
      <t>セツビ</t>
    </rPh>
    <phoneticPr fontId="2"/>
  </si>
  <si>
    <t>無償貸与の可否</t>
    <rPh sb="0" eb="2">
      <t>ムショウ</t>
    </rPh>
    <rPh sb="2" eb="4">
      <t>タイヨ</t>
    </rPh>
    <rPh sb="5" eb="7">
      <t>カヒ</t>
    </rPh>
    <phoneticPr fontId="2"/>
  </si>
  <si>
    <t>貸与可能なデバイスとその台数</t>
    <rPh sb="0" eb="2">
      <t>タイヨ</t>
    </rPh>
    <rPh sb="2" eb="4">
      <t>カノウ</t>
    </rPh>
    <rPh sb="12" eb="14">
      <t>ダイスウ</t>
    </rPh>
    <phoneticPr fontId="2"/>
  </si>
  <si>
    <t>システム等の概要及び具体的な活用内容</t>
    <rPh sb="4" eb="5">
      <t>ナド</t>
    </rPh>
    <rPh sb="6" eb="8">
      <t>ガイヨウ</t>
    </rPh>
    <rPh sb="8" eb="9">
      <t>オヨ</t>
    </rPh>
    <rPh sb="10" eb="13">
      <t>グタイテキ</t>
    </rPh>
    <rPh sb="14" eb="16">
      <t>カツヨウ</t>
    </rPh>
    <rPh sb="16" eb="18">
      <t>ナイヨウ</t>
    </rPh>
    <phoneticPr fontId="2"/>
  </si>
  <si>
    <t>その他</t>
    <rPh sb="2" eb="3">
      <t>ホカ</t>
    </rPh>
    <phoneticPr fontId="2"/>
  </si>
  <si>
    <r>
      <t>１部</t>
    </r>
    <r>
      <rPr>
        <u/>
        <sz val="11"/>
        <rFont val="ＭＳ Ｐ明朝"/>
        <family val="1"/>
        <charset val="128"/>
      </rPr>
      <t>印刷して用意</t>
    </r>
    <rPh sb="1" eb="2">
      <t>ブ</t>
    </rPh>
    <rPh sb="2" eb="4">
      <t>インサツ</t>
    </rPh>
    <rPh sb="6" eb="8">
      <t>ヨウイ</t>
    </rPh>
    <phoneticPr fontId="2"/>
  </si>
  <si>
    <t>放課後等時間外実施の場合有</t>
  </si>
  <si>
    <t>パソコン機器等
推奨環境</t>
    <rPh sb="4" eb="6">
      <t>キキ</t>
    </rPh>
    <rPh sb="6" eb="7">
      <t>トウ</t>
    </rPh>
    <rPh sb="8" eb="10">
      <t>スイショウ</t>
    </rPh>
    <rPh sb="10" eb="12">
      <t>カンキョウ</t>
    </rPh>
    <phoneticPr fontId="2"/>
  </si>
  <si>
    <t>インターネット等
通信環境</t>
    <rPh sb="7" eb="8">
      <t>トウ</t>
    </rPh>
    <rPh sb="9" eb="11">
      <t>ツウシン</t>
    </rPh>
    <rPh sb="11" eb="13">
      <t>カンキョウ</t>
    </rPh>
    <phoneticPr fontId="2"/>
  </si>
  <si>
    <t>人</t>
    <rPh sb="0" eb="1">
      <t>ヒト</t>
    </rPh>
    <phoneticPr fontId="2"/>
  </si>
  <si>
    <t>ジョブ・カード
作成
アドバイザー</t>
    <rPh sb="8" eb="10">
      <t>サクセイ</t>
    </rPh>
    <phoneticPr fontId="2"/>
  </si>
  <si>
    <t>○</t>
    <phoneticPr fontId="2"/>
  </si>
  <si>
    <t>キャリア
コンサルタント
（国家資格）</t>
    <rPh sb="14" eb="16">
      <t>コッカ</t>
    </rPh>
    <rPh sb="16" eb="18">
      <t>シカク</t>
    </rPh>
    <phoneticPr fontId="2"/>
  </si>
  <si>
    <t>その他
関連資格</t>
    <rPh sb="2" eb="3">
      <t>タ</t>
    </rPh>
    <rPh sb="4" eb="6">
      <t>カンレン</t>
    </rPh>
    <rPh sb="6" eb="8">
      <t>シカク</t>
    </rPh>
    <phoneticPr fontId="2"/>
  </si>
  <si>
    <t>その他の
関連資格</t>
    <rPh sb="2" eb="3">
      <t>タ</t>
    </rPh>
    <rPh sb="5" eb="7">
      <t>カンレン</t>
    </rPh>
    <rPh sb="7" eb="9">
      <t>シカク</t>
    </rPh>
    <phoneticPr fontId="2"/>
  </si>
  <si>
    <t>資格なし
（人）</t>
    <rPh sb="0" eb="2">
      <t>シカク</t>
    </rPh>
    <rPh sb="6" eb="7">
      <t>ヒト</t>
    </rPh>
    <phoneticPr fontId="2"/>
  </si>
  <si>
    <t>関連資格
なし</t>
    <rPh sb="0" eb="2">
      <t>カンレン</t>
    </rPh>
    <rPh sb="2" eb="4">
      <t>シカク</t>
    </rPh>
    <phoneticPr fontId="2"/>
  </si>
  <si>
    <t>うち　キャリアコンサルタント
（国家資格）数</t>
    <rPh sb="16" eb="18">
      <t>コッカ</t>
    </rPh>
    <rPh sb="18" eb="20">
      <t>シカク</t>
    </rPh>
    <rPh sb="21" eb="22">
      <t>カズ</t>
    </rPh>
    <phoneticPr fontId="2"/>
  </si>
  <si>
    <t>うち　ジョブ・カード作成
アドバイザー数</t>
    <rPh sb="10" eb="12">
      <t>サクセイ</t>
    </rPh>
    <rPh sb="19" eb="20">
      <t>スウ</t>
    </rPh>
    <phoneticPr fontId="2"/>
  </si>
  <si>
    <t>うち その他関連資格保有者数</t>
    <rPh sb="5" eb="6">
      <t>タ</t>
    </rPh>
    <rPh sb="6" eb="8">
      <t>カンレン</t>
    </rPh>
    <rPh sb="8" eb="10">
      <t>シカク</t>
    </rPh>
    <rPh sb="10" eb="12">
      <t>ホユウ</t>
    </rPh>
    <rPh sb="12" eb="13">
      <t>シャ</t>
    </rPh>
    <rPh sb="13" eb="14">
      <t>スウ</t>
    </rPh>
    <phoneticPr fontId="2"/>
  </si>
  <si>
    <t>うち　その他関連資格所保有者数（人）</t>
    <rPh sb="5" eb="6">
      <t>タ</t>
    </rPh>
    <rPh sb="6" eb="8">
      <t>カンレン</t>
    </rPh>
    <rPh sb="8" eb="10">
      <t>シカク</t>
    </rPh>
    <rPh sb="10" eb="11">
      <t>ジョ</t>
    </rPh>
    <rPh sb="11" eb="14">
      <t>ホユウシャ</t>
    </rPh>
    <rPh sb="13" eb="14">
      <t>シャ</t>
    </rPh>
    <rPh sb="14" eb="15">
      <t>スウ</t>
    </rPh>
    <rPh sb="16" eb="17">
      <t>ニン</t>
    </rPh>
    <phoneticPr fontId="2"/>
  </si>
  <si>
    <r>
      <t>３-２　訓練実施施設２の概要　※実施施設１と</t>
    </r>
    <r>
      <rPr>
        <b/>
        <sz val="14"/>
        <color rgb="FFFF0000"/>
        <rFont val="ＭＳ Ｐゴシック"/>
        <family val="3"/>
        <charset val="128"/>
      </rPr>
      <t>建物が異なる場合</t>
    </r>
    <r>
      <rPr>
        <b/>
        <sz val="14"/>
        <rFont val="ＭＳ Ｐゴシック"/>
        <family val="3"/>
        <charset val="128"/>
      </rPr>
      <t>に使用すること。</t>
    </r>
    <rPh sb="4" eb="6">
      <t>クンレン</t>
    </rPh>
    <rPh sb="6" eb="8">
      <t>ジッシ</t>
    </rPh>
    <rPh sb="8" eb="10">
      <t>シセツ</t>
    </rPh>
    <rPh sb="12" eb="14">
      <t>ガイヨウ</t>
    </rPh>
    <rPh sb="16" eb="18">
      <t>ジッシ</t>
    </rPh>
    <rPh sb="18" eb="20">
      <t>シセツ</t>
    </rPh>
    <rPh sb="22" eb="24">
      <t>タテモノ</t>
    </rPh>
    <rPh sb="25" eb="26">
      <t>コト</t>
    </rPh>
    <rPh sb="28" eb="30">
      <t>バアイ</t>
    </rPh>
    <rPh sb="31" eb="33">
      <t>シヨウ</t>
    </rPh>
    <phoneticPr fontId="2"/>
  </si>
  <si>
    <t>使用可能なトイレの個数2</t>
    <phoneticPr fontId="2"/>
  </si>
  <si>
    <t>ホワイトボード2</t>
    <phoneticPr fontId="2"/>
  </si>
  <si>
    <t>教室１－１</t>
    <rPh sb="0" eb="2">
      <t>キョウシツ</t>
    </rPh>
    <phoneticPr fontId="2"/>
  </si>
  <si>
    <t>ＯＡ教室１－１</t>
    <rPh sb="2" eb="4">
      <t>キョウシツ</t>
    </rPh>
    <phoneticPr fontId="2"/>
  </si>
  <si>
    <t>パソコン１－１
（スペック等）</t>
    <rPh sb="13" eb="14">
      <t>トウ</t>
    </rPh>
    <phoneticPr fontId="2"/>
  </si>
  <si>
    <r>
      <t>パソコン１－２
 （スペック等）</t>
    </r>
    <r>
      <rPr>
        <sz val="10"/>
        <rFont val="ＭＳ Ｐゴシック"/>
        <family val="3"/>
        <charset val="128"/>
      </rPr>
      <t xml:space="preserve">
※ 複数教室の設定に伴い使用パソコンが増える場合にはこちらに手入力</t>
    </r>
    <rPh sb="14" eb="15">
      <t>トウ</t>
    </rPh>
    <rPh sb="20" eb="22">
      <t>フクスウ</t>
    </rPh>
    <rPh sb="22" eb="24">
      <t>キョウシツ</t>
    </rPh>
    <rPh sb="25" eb="27">
      <t>セッテイ</t>
    </rPh>
    <rPh sb="28" eb="29">
      <t>トモナ</t>
    </rPh>
    <rPh sb="30" eb="32">
      <t>シヨウ</t>
    </rPh>
    <rPh sb="37" eb="38">
      <t>フ</t>
    </rPh>
    <rPh sb="40" eb="42">
      <t>バアイ</t>
    </rPh>
    <rPh sb="48" eb="49">
      <t>テ</t>
    </rPh>
    <rPh sb="49" eb="51">
      <t>ニュウリョク</t>
    </rPh>
    <phoneticPr fontId="2"/>
  </si>
  <si>
    <t>教室２－１</t>
    <rPh sb="0" eb="2">
      <t>キョウシツ</t>
    </rPh>
    <phoneticPr fontId="2"/>
  </si>
  <si>
    <t>ＯＡ教室２－１</t>
    <rPh sb="2" eb="4">
      <t>キョウシツ</t>
    </rPh>
    <phoneticPr fontId="2"/>
  </si>
  <si>
    <t>パソコン２－１
（スペック等）</t>
    <rPh sb="13" eb="14">
      <t>トウ</t>
    </rPh>
    <phoneticPr fontId="2"/>
  </si>
  <si>
    <t>オンライン訓練に必要な
設備の無償貸与</t>
    <rPh sb="5" eb="7">
      <t>クンレン</t>
    </rPh>
    <rPh sb="8" eb="10">
      <t>ヒツヨウ</t>
    </rPh>
    <rPh sb="12" eb="14">
      <t>セツビ</t>
    </rPh>
    <rPh sb="15" eb="17">
      <t>ムショウ</t>
    </rPh>
    <rPh sb="17" eb="19">
      <t>タイヨ</t>
    </rPh>
    <phoneticPr fontId="2"/>
  </si>
  <si>
    <t>オンライン訓練で
使用するテレビ会議
システム等</t>
    <rPh sb="16" eb="18">
      <t>カイギ</t>
    </rPh>
    <rPh sb="23" eb="24">
      <t>ナド</t>
    </rPh>
    <phoneticPr fontId="2"/>
  </si>
  <si>
    <t>訓練受講時の
本人確認方法</t>
    <rPh sb="0" eb="2">
      <t>クンレン</t>
    </rPh>
    <rPh sb="2" eb="4">
      <t>ジュコウ</t>
    </rPh>
    <rPh sb="4" eb="5">
      <t>ジ</t>
    </rPh>
    <rPh sb="7" eb="9">
      <t>ホンニン</t>
    </rPh>
    <rPh sb="9" eb="11">
      <t>カクニン</t>
    </rPh>
    <rPh sb="11" eb="13">
      <t>ホウホウ</t>
    </rPh>
    <phoneticPr fontId="2"/>
  </si>
  <si>
    <t>３　訓練実施施設の概要　【主に使用する教室及び同一建物内の教室】</t>
    <rPh sb="2" eb="4">
      <t>クンレン</t>
    </rPh>
    <rPh sb="4" eb="6">
      <t>ジッシ</t>
    </rPh>
    <rPh sb="6" eb="8">
      <t>シセツ</t>
    </rPh>
    <rPh sb="9" eb="11">
      <t>ガイヨウ</t>
    </rPh>
    <rPh sb="13" eb="14">
      <t>オモ</t>
    </rPh>
    <rPh sb="15" eb="17">
      <t>シヨウ</t>
    </rPh>
    <rPh sb="19" eb="21">
      <t>キョウシツ</t>
    </rPh>
    <rPh sb="21" eb="22">
      <t>オヨ</t>
    </rPh>
    <rPh sb="23" eb="25">
      <t>ドウイツ</t>
    </rPh>
    <rPh sb="25" eb="27">
      <t>タテモノ</t>
    </rPh>
    <rPh sb="27" eb="28">
      <t>ナイ</t>
    </rPh>
    <rPh sb="29" eb="31">
      <t>キョウシツ</t>
    </rPh>
    <phoneticPr fontId="2"/>
  </si>
  <si>
    <t>キャリアコンサルタント（国家資格）
ジョブ・カード作成アドバイザー</t>
    <rPh sb="12" eb="14">
      <t>コッカ</t>
    </rPh>
    <rPh sb="14" eb="16">
      <t>シカク</t>
    </rPh>
    <rPh sb="25" eb="27">
      <t>サクセイ</t>
    </rPh>
    <phoneticPr fontId="2"/>
  </si>
  <si>
    <t>サービスガイドライン研修等</t>
    <rPh sb="10" eb="12">
      <t>ケンシュウ</t>
    </rPh>
    <rPh sb="12" eb="13">
      <t>トウ</t>
    </rPh>
    <phoneticPr fontId="2"/>
  </si>
  <si>
    <t>離職6</t>
    <rPh sb="0" eb="2">
      <t>リショク</t>
    </rPh>
    <phoneticPr fontId="2"/>
  </si>
  <si>
    <t>離職3</t>
    <rPh sb="0" eb="2">
      <t>リショク</t>
    </rPh>
    <phoneticPr fontId="2"/>
  </si>
  <si>
    <t>ｵﾝﾗｲﾝ委託</t>
    <rPh sb="5" eb="7">
      <t>イタク</t>
    </rPh>
    <phoneticPr fontId="2"/>
  </si>
  <si>
    <t>母子特</t>
    <rPh sb="0" eb="2">
      <t>ボシ</t>
    </rPh>
    <rPh sb="2" eb="3">
      <t>トク</t>
    </rPh>
    <phoneticPr fontId="2"/>
  </si>
  <si>
    <t>デュアル</t>
    <phoneticPr fontId="2"/>
  </si>
  <si>
    <t>母子母</t>
    <rPh sb="0" eb="2">
      <t>ボシ</t>
    </rPh>
    <rPh sb="2" eb="3">
      <t>ハハ</t>
    </rPh>
    <phoneticPr fontId="2"/>
  </si>
  <si>
    <t>コンソ</t>
    <phoneticPr fontId="2"/>
  </si>
  <si>
    <t>都委託6</t>
    <rPh sb="0" eb="1">
      <t>ト</t>
    </rPh>
    <rPh sb="1" eb="3">
      <t>イタク</t>
    </rPh>
    <phoneticPr fontId="2"/>
  </si>
  <si>
    <t>女性3</t>
    <rPh sb="0" eb="2">
      <t>ジョセイ</t>
    </rPh>
    <phoneticPr fontId="2"/>
  </si>
  <si>
    <t>eﾗｰﾆﾝｸﾞ</t>
    <phoneticPr fontId="2"/>
  </si>
  <si>
    <t>ｽｷﾙｱｯﾌﾟ</t>
    <phoneticPr fontId="2"/>
  </si>
  <si>
    <t>介護福祉士</t>
    <rPh sb="0" eb="2">
      <t>カイゴ</t>
    </rPh>
    <rPh sb="2" eb="5">
      <t>フクシシ</t>
    </rPh>
    <phoneticPr fontId="2"/>
  </si>
  <si>
    <t>保育士</t>
    <rPh sb="0" eb="3">
      <t>ホイクシ</t>
    </rPh>
    <phoneticPr fontId="2"/>
  </si>
  <si>
    <t>専門人材</t>
    <rPh sb="0" eb="2">
      <t>センモン</t>
    </rPh>
    <rPh sb="2" eb="4">
      <t>ジンザイ</t>
    </rPh>
    <phoneticPr fontId="2"/>
  </si>
  <si>
    <t>義肢装具</t>
    <rPh sb="0" eb="2">
      <t>ギシ</t>
    </rPh>
    <rPh sb="2" eb="4">
      <t>ソウグ</t>
    </rPh>
    <phoneticPr fontId="2"/>
  </si>
  <si>
    <t>都委託3</t>
    <rPh sb="0" eb="1">
      <t>ト</t>
    </rPh>
    <rPh sb="1" eb="3">
      <t>イタク</t>
    </rPh>
    <phoneticPr fontId="2"/>
  </si>
  <si>
    <t>学科の科目は科目名に（学）、実技は（実）、就職支援には（就）をつけること</t>
    <rPh sb="0" eb="2">
      <t>ガッカ</t>
    </rPh>
    <rPh sb="1" eb="2">
      <t>カガク</t>
    </rPh>
    <rPh sb="3" eb="5">
      <t>カモク</t>
    </rPh>
    <rPh sb="6" eb="8">
      <t>カモク</t>
    </rPh>
    <rPh sb="8" eb="9">
      <t>メイ</t>
    </rPh>
    <rPh sb="11" eb="12">
      <t>ガク</t>
    </rPh>
    <rPh sb="14" eb="16">
      <t>ジツギ</t>
    </rPh>
    <rPh sb="18" eb="19">
      <t>ジツ</t>
    </rPh>
    <rPh sb="21" eb="23">
      <t>シュウショク</t>
    </rPh>
    <rPh sb="23" eb="25">
      <t>シエン</t>
    </rPh>
    <rPh sb="28" eb="29">
      <t>シュウ</t>
    </rPh>
    <phoneticPr fontId="2"/>
  </si>
  <si>
    <t>加盟上部
団体名
（取りまとめ団体名）</t>
    <rPh sb="0" eb="2">
      <t>カメイ</t>
    </rPh>
    <rPh sb="2" eb="4">
      <t>ジョウブ</t>
    </rPh>
    <rPh sb="5" eb="7">
      <t>ダンタイ</t>
    </rPh>
    <rPh sb="7" eb="8">
      <t>メイ</t>
    </rPh>
    <rPh sb="10" eb="11">
      <t>ト</t>
    </rPh>
    <rPh sb="15" eb="17">
      <t>ダンタイ</t>
    </rPh>
    <rPh sb="17" eb="18">
      <t>メイ</t>
    </rPh>
    <phoneticPr fontId="2"/>
  </si>
  <si>
    <t>担当者
氏名</t>
    <rPh sb="0" eb="2">
      <t>タントウ</t>
    </rPh>
    <rPh sb="2" eb="3">
      <t>シャ</t>
    </rPh>
    <rPh sb="4" eb="6">
      <t>シメイ</t>
    </rPh>
    <phoneticPr fontId="2"/>
  </si>
  <si>
    <t>休憩室 （以下いずれかに「〇」）</t>
    <rPh sb="0" eb="3">
      <t>キュウケイシツ</t>
    </rPh>
    <rPh sb="5" eb="7">
      <t>イカ</t>
    </rPh>
    <phoneticPr fontId="2"/>
  </si>
  <si>
    <t>喫煙所（以下いずれかに「〇」）</t>
    <rPh sb="0" eb="2">
      <t>キツエン</t>
    </rPh>
    <rPh sb="2" eb="3">
      <t>ジョ</t>
    </rPh>
    <rPh sb="4" eb="6">
      <t>イカ</t>
    </rPh>
    <phoneticPr fontId="2"/>
  </si>
  <si>
    <t>※　年月日を
和暦で入力</t>
    <rPh sb="2" eb="5">
      <t>ネンガッピ</t>
    </rPh>
    <rPh sb="7" eb="9">
      <t>ワレキ</t>
    </rPh>
    <rPh sb="10" eb="12">
      <t>ニュウリョク</t>
    </rPh>
    <phoneticPr fontId="2"/>
  </si>
  <si>
    <t>代表者
職氏名</t>
    <rPh sb="0" eb="3">
      <t>ダイヒョウシャ</t>
    </rPh>
    <rPh sb="4" eb="5">
      <t>ショク</t>
    </rPh>
    <rPh sb="5" eb="7">
      <t>シメイ</t>
    </rPh>
    <phoneticPr fontId="2"/>
  </si>
  <si>
    <t>令和４年度（合計値、平均値）</t>
    <rPh sb="0" eb="2">
      <t>レイワ</t>
    </rPh>
    <rPh sb="3" eb="5">
      <t>ネンド</t>
    </rPh>
    <rPh sb="6" eb="9">
      <t>ゴウケイチ</t>
    </rPh>
    <rPh sb="10" eb="13">
      <t>ヘイキンチ</t>
    </rPh>
    <phoneticPr fontId="31"/>
  </si>
  <si>
    <t>女性ｵﾝﾗｲﾝ</t>
    <rPh sb="0" eb="2">
      <t>ジョセイ</t>
    </rPh>
    <phoneticPr fontId="2"/>
  </si>
  <si>
    <t>短期間</t>
    <rPh sb="0" eb="3">
      <t>タンキカン</t>
    </rPh>
    <phoneticPr fontId="2"/>
  </si>
  <si>
    <t>緊急対策</t>
    <rPh sb="0" eb="2">
      <t>キンキュウ</t>
    </rPh>
    <rPh sb="2" eb="4">
      <t>タイサク</t>
    </rPh>
    <phoneticPr fontId="2"/>
  </si>
  <si>
    <t>令和2年4月</t>
    <rPh sb="0" eb="2">
      <t>レイワ</t>
    </rPh>
    <rPh sb="3" eb="4">
      <t>ネン</t>
    </rPh>
    <rPh sb="5" eb="6">
      <t>ガツ</t>
    </rPh>
    <phoneticPr fontId="2"/>
  </si>
  <si>
    <t>令和3年6月</t>
    <rPh sb="0" eb="2">
      <t>レイワ</t>
    </rPh>
    <rPh sb="3" eb="4">
      <t>ネン</t>
    </rPh>
    <rPh sb="5" eb="6">
      <t>ガツ</t>
    </rPh>
    <phoneticPr fontId="2"/>
  </si>
  <si>
    <t>令和2年6月</t>
    <rPh sb="0" eb="2">
      <t>レイワ</t>
    </rPh>
    <rPh sb="3" eb="4">
      <t>ネン</t>
    </rPh>
    <rPh sb="5" eb="6">
      <t>ガツ</t>
    </rPh>
    <phoneticPr fontId="2"/>
  </si>
  <si>
    <t>開講時期
（令和2年
4月以降）</t>
    <rPh sb="0" eb="2">
      <t>カイコウ</t>
    </rPh>
    <rPh sb="2" eb="4">
      <t>ジキ</t>
    </rPh>
    <rPh sb="6" eb="8">
      <t>レイワ</t>
    </rPh>
    <rPh sb="9" eb="10">
      <t>ネン</t>
    </rPh>
    <rPh sb="10" eb="11">
      <t>ヘイネン</t>
    </rPh>
    <rPh sb="12" eb="13">
      <t>ガツ</t>
    </rPh>
    <rPh sb="13" eb="15">
      <t>イコウ</t>
    </rPh>
    <phoneticPr fontId="2"/>
  </si>
  <si>
    <t>雇用就業部</t>
    <rPh sb="0" eb="2">
      <t>コヨウ</t>
    </rPh>
    <rPh sb="2" eb="4">
      <t>シュウギョウ</t>
    </rPh>
    <rPh sb="4" eb="5">
      <t>ブ</t>
    </rPh>
    <phoneticPr fontId="2"/>
  </si>
  <si>
    <t>再就職促進訓練室</t>
    <rPh sb="0" eb="8">
      <t>サイシュウショクソクシンクンレンシツ</t>
    </rPh>
    <phoneticPr fontId="2"/>
  </si>
  <si>
    <t>時間</t>
    <rPh sb="0" eb="2">
      <t>ジカン</t>
    </rPh>
    <phoneticPr fontId="2"/>
  </si>
  <si>
    <r>
      <t xml:space="preserve">教室１－２
</t>
    </r>
    <r>
      <rPr>
        <sz val="10"/>
        <rFont val="ＭＳ Ｐゴシック"/>
        <family val="3"/>
        <charset val="128"/>
      </rPr>
      <t>※ 教室１－１以外に同一建物内に使用教室がある場合はこちらに手入力</t>
    </r>
    <rPh sb="0" eb="2">
      <t>キョウシツ</t>
    </rPh>
    <rPh sb="9" eb="11">
      <t>キョウシツ</t>
    </rPh>
    <rPh sb="14" eb="16">
      <t>イガイ</t>
    </rPh>
    <rPh sb="17" eb="19">
      <t>ドウイツ</t>
    </rPh>
    <rPh sb="19" eb="21">
      <t>タテモノ</t>
    </rPh>
    <rPh sb="21" eb="22">
      <t>ナイ</t>
    </rPh>
    <rPh sb="23" eb="25">
      <t>シヨウ</t>
    </rPh>
    <rPh sb="25" eb="27">
      <t>キョウシツ</t>
    </rPh>
    <rPh sb="30" eb="32">
      <t>バアイ</t>
    </rPh>
    <rPh sb="37" eb="38">
      <t>テ</t>
    </rPh>
    <rPh sb="38" eb="40">
      <t>ニュウリョク</t>
    </rPh>
    <phoneticPr fontId="2"/>
  </si>
  <si>
    <r>
      <t xml:space="preserve">ＯＡ教室１－２
</t>
    </r>
    <r>
      <rPr>
        <sz val="10"/>
        <rFont val="ＭＳ Ｐゴシック"/>
        <family val="3"/>
        <charset val="128"/>
      </rPr>
      <t>※ OA教室１－１以外に同一建物内に使用教室がある場合はこちらに手入力</t>
    </r>
    <rPh sb="2" eb="4">
      <t>キョウシツ</t>
    </rPh>
    <phoneticPr fontId="2"/>
  </si>
  <si>
    <t>7月</t>
  </si>
  <si>
    <t>8月</t>
  </si>
  <si>
    <t>9月</t>
  </si>
  <si>
    <t>10月</t>
  </si>
  <si>
    <t>1月</t>
    <phoneticPr fontId="2"/>
  </si>
  <si>
    <t>2月</t>
    <phoneticPr fontId="2"/>
  </si>
  <si>
    <t>3月</t>
    <rPh sb="1" eb="2">
      <t>ツキ</t>
    </rPh>
    <phoneticPr fontId="2"/>
  </si>
  <si>
    <t>1月</t>
    <rPh sb="1" eb="2">
      <t>ガツ</t>
    </rPh>
    <phoneticPr fontId="2"/>
  </si>
  <si>
    <t>2月</t>
    <rPh sb="1" eb="2">
      <t>ガツ</t>
    </rPh>
    <phoneticPr fontId="2"/>
  </si>
  <si>
    <t>全講師数</t>
    <rPh sb="0" eb="1">
      <t>ゼン</t>
    </rPh>
    <rPh sb="1" eb="3">
      <t>コウシ</t>
    </rPh>
    <rPh sb="3" eb="4">
      <t>スウ</t>
    </rPh>
    <phoneticPr fontId="2"/>
  </si>
  <si>
    <t>うち常勤講師数</t>
    <rPh sb="2" eb="4">
      <t>ジョウキン</t>
    </rPh>
    <rPh sb="4" eb="6">
      <t>コウシ</t>
    </rPh>
    <rPh sb="6" eb="7">
      <t>スウ</t>
    </rPh>
    <phoneticPr fontId="2"/>
  </si>
  <si>
    <t>うち非常勤講師数</t>
    <rPh sb="2" eb="5">
      <t>ヒジョウキン</t>
    </rPh>
    <rPh sb="5" eb="7">
      <t>コウシ</t>
    </rPh>
    <rPh sb="7" eb="8">
      <t>スウ</t>
    </rPh>
    <phoneticPr fontId="2"/>
  </si>
  <si>
    <t>指導員免許取得者数</t>
    <rPh sb="0" eb="3">
      <t>シドウイン</t>
    </rPh>
    <rPh sb="3" eb="5">
      <t>メンキョ</t>
    </rPh>
    <rPh sb="5" eb="7">
      <t>シュトク</t>
    </rPh>
    <rPh sb="7" eb="8">
      <t>シャ</t>
    </rPh>
    <rPh sb="8" eb="9">
      <t>スウ</t>
    </rPh>
    <phoneticPr fontId="2"/>
  </si>
  <si>
    <t>下記要件２該当者数</t>
    <rPh sb="0" eb="2">
      <t>カキ</t>
    </rPh>
    <rPh sb="2" eb="4">
      <t>ヨウケン</t>
    </rPh>
    <rPh sb="5" eb="8">
      <t>ガイトウシャ</t>
    </rPh>
    <rPh sb="8" eb="9">
      <t>スウ</t>
    </rPh>
    <phoneticPr fontId="2"/>
  </si>
  <si>
    <t>その他講師資格該当者数</t>
    <rPh sb="2" eb="3">
      <t>タ</t>
    </rPh>
    <rPh sb="3" eb="5">
      <t>コウシ</t>
    </rPh>
    <rPh sb="5" eb="7">
      <t>シカク</t>
    </rPh>
    <rPh sb="7" eb="10">
      <t>ガイトウシャ</t>
    </rPh>
    <rPh sb="10" eb="11">
      <t>スウ</t>
    </rPh>
    <phoneticPr fontId="2"/>
  </si>
  <si>
    <r>
      <t>　　　（１）</t>
    </r>
    <r>
      <rPr>
        <sz val="11"/>
        <color indexed="10"/>
        <rFont val="ＭＳ Ｐゴシック"/>
        <family val="3"/>
        <charset val="128"/>
      </rPr>
      <t>法第二八条第一項に規定する職業訓練に係る教科（以下「教科」という。）に関し</t>
    </r>
    <r>
      <rPr>
        <sz val="11"/>
        <rFont val="ＭＳ Ｐゴシック"/>
        <family val="3"/>
        <charset val="128"/>
      </rPr>
      <t>、</t>
    </r>
    <r>
      <rPr>
        <u val="double"/>
        <sz val="11"/>
        <rFont val="ＭＳ Ｐゴシック"/>
        <family val="3"/>
        <charset val="128"/>
      </rPr>
      <t>応用課程の高度職業訓練を修了</t>
    </r>
    <r>
      <rPr>
        <sz val="11"/>
        <rFont val="ＭＳ Ｐゴシック"/>
        <family val="3"/>
        <charset val="128"/>
      </rPr>
      <t>したもので、その後</t>
    </r>
    <r>
      <rPr>
        <u/>
        <sz val="11"/>
        <rFont val="ＭＳ Ｐゴシック"/>
        <family val="3"/>
        <charset val="128"/>
      </rPr>
      <t>一年以上</t>
    </r>
    <r>
      <rPr>
        <sz val="11"/>
        <rFont val="ＭＳ Ｐゴシック"/>
        <family val="3"/>
        <charset val="128"/>
      </rPr>
      <t>の
           実務の経験を有する者</t>
    </r>
    <rPh sb="6" eb="7">
      <t>ホウ</t>
    </rPh>
    <rPh sb="7" eb="8">
      <t>ダイ</t>
    </rPh>
    <rPh sb="8" eb="9">
      <t>ニ</t>
    </rPh>
    <rPh sb="9" eb="10">
      <t>８</t>
    </rPh>
    <rPh sb="10" eb="11">
      <t>ジョウ</t>
    </rPh>
    <rPh sb="11" eb="12">
      <t>ダイ</t>
    </rPh>
    <rPh sb="12" eb="14">
      <t>イッコウ</t>
    </rPh>
    <rPh sb="15" eb="17">
      <t>キテイ</t>
    </rPh>
    <rPh sb="19" eb="21">
      <t>ショクギョウ</t>
    </rPh>
    <rPh sb="21" eb="23">
      <t>クンレン</t>
    </rPh>
    <rPh sb="24" eb="25">
      <t>カカ</t>
    </rPh>
    <rPh sb="26" eb="28">
      <t>キョウカ</t>
    </rPh>
    <rPh sb="29" eb="31">
      <t>イカ</t>
    </rPh>
    <rPh sb="32" eb="34">
      <t>キョウカ</t>
    </rPh>
    <rPh sb="41" eb="42">
      <t>カン</t>
    </rPh>
    <rPh sb="44" eb="46">
      <t>オウヨウ</t>
    </rPh>
    <rPh sb="46" eb="48">
      <t>カテイ</t>
    </rPh>
    <rPh sb="49" eb="51">
      <t>コウド</t>
    </rPh>
    <rPh sb="51" eb="53">
      <t>ショクギョウ</t>
    </rPh>
    <rPh sb="53" eb="55">
      <t>クンレン</t>
    </rPh>
    <rPh sb="56" eb="58">
      <t>シュウリョウ</t>
    </rPh>
    <rPh sb="66" eb="67">
      <t>ゴ</t>
    </rPh>
    <rPh sb="67" eb="71">
      <t>１ネンイジョウ</t>
    </rPh>
    <phoneticPr fontId="2"/>
  </si>
  <si>
    <t>入力表</t>
    <rPh sb="0" eb="2">
      <t>ニュウリョク</t>
    </rPh>
    <rPh sb="2" eb="3">
      <t>ヒョウ</t>
    </rPh>
    <phoneticPr fontId="2"/>
  </si>
  <si>
    <t>本シート</t>
    <rPh sb="0" eb="1">
      <t>ホン</t>
    </rPh>
    <phoneticPr fontId="2"/>
  </si>
  <si>
    <t>右記要件２に該当</t>
    <rPh sb="0" eb="2">
      <t>ウキ</t>
    </rPh>
    <rPh sb="2" eb="4">
      <t>ヨウケン</t>
    </rPh>
    <rPh sb="6" eb="8">
      <t>ガイトウ</t>
    </rPh>
    <phoneticPr fontId="2"/>
  </si>
  <si>
    <t>関連資格なし</t>
    <rPh sb="0" eb="2">
      <t>カンレン</t>
    </rPh>
    <rPh sb="2" eb="4">
      <t>シカク</t>
    </rPh>
    <phoneticPr fontId="2"/>
  </si>
  <si>
    <t>入力表</t>
    <rPh sb="0" eb="3">
      <t>ニュウリョクヒョウ</t>
    </rPh>
    <phoneticPr fontId="2"/>
  </si>
  <si>
    <t>就職支援担当者数</t>
    <phoneticPr fontId="2"/>
  </si>
  <si>
    <t>民間教育訓練機関における職業訓練サービスガイドライン研修を受講したことを証明するもの又はISO29993及びISO21001認証の写し</t>
    <rPh sb="0" eb="2">
      <t>ミンカン</t>
    </rPh>
    <rPh sb="2" eb="4">
      <t>キョウイク</t>
    </rPh>
    <rPh sb="4" eb="6">
      <t>クンレン</t>
    </rPh>
    <rPh sb="6" eb="8">
      <t>キカン</t>
    </rPh>
    <rPh sb="12" eb="14">
      <t>ショクギョウ</t>
    </rPh>
    <rPh sb="14" eb="16">
      <t>クンレン</t>
    </rPh>
    <rPh sb="26" eb="28">
      <t>ケンシュウ</t>
    </rPh>
    <rPh sb="29" eb="31">
      <t>ジュコウ</t>
    </rPh>
    <rPh sb="36" eb="38">
      <t>ショウメイ</t>
    </rPh>
    <rPh sb="42" eb="43">
      <t>マタ</t>
    </rPh>
    <rPh sb="62" eb="64">
      <t>ニンショウ</t>
    </rPh>
    <rPh sb="65" eb="66">
      <t>ウツ</t>
    </rPh>
    <phoneticPr fontId="2"/>
  </si>
  <si>
    <t>ジョブ・カード作成アドバイザー</t>
    <rPh sb="7" eb="9">
      <t>サクセイ</t>
    </rPh>
    <phoneticPr fontId="2"/>
  </si>
  <si>
    <t>キャリアコンサルタント（国家資格）</t>
    <rPh sb="12" eb="14">
      <t>コッカ</t>
    </rPh>
    <rPh sb="14" eb="16">
      <t>シカク</t>
    </rPh>
    <phoneticPr fontId="2"/>
  </si>
  <si>
    <t>（要事前予約）</t>
  </si>
  <si>
    <t>契約担当者
（左記連絡先と契約担当者が違う場合に
記載してください）</t>
    <rPh sb="7" eb="8">
      <t>ヒダリ</t>
    </rPh>
    <phoneticPr fontId="2"/>
  </si>
  <si>
    <t>左記連絡先と契約担当者が違う場合記入</t>
    <rPh sb="16" eb="18">
      <t>キニュウ</t>
    </rPh>
    <phoneticPr fontId="2"/>
  </si>
  <si>
    <t>５　就職支援の概要</t>
    <rPh sb="2" eb="4">
      <t>シュウショク</t>
    </rPh>
    <rPh sb="4" eb="6">
      <t>シエン</t>
    </rPh>
    <rPh sb="7" eb="9">
      <t>ガイヨウ</t>
    </rPh>
    <phoneticPr fontId="2"/>
  </si>
  <si>
    <t>うちキャリアコンサルティング技能士（1級又は２級）</t>
  </si>
  <si>
    <t>うちキャリアコンサルティング技能士（1級又は２級）</t>
    <rPh sb="14" eb="17">
      <t>ギノウシ</t>
    </rPh>
    <rPh sb="19" eb="20">
      <t>キュウ</t>
    </rPh>
    <rPh sb="20" eb="21">
      <t>マタ</t>
    </rPh>
    <rPh sb="23" eb="24">
      <t>キュウ</t>
    </rPh>
    <phoneticPr fontId="2"/>
  </si>
  <si>
    <t>うちキャリアコンサルティング技能士（1級又は２級）</t>
    <phoneticPr fontId="2"/>
  </si>
  <si>
    <t>令和４年度　東京都委託訓練受託申込書（提案書）</t>
    <rPh sb="0" eb="2">
      <t>レイワ</t>
    </rPh>
    <rPh sb="3" eb="5">
      <t>ネンド</t>
    </rPh>
    <rPh sb="5" eb="7">
      <t>ヘイネンド</t>
    </rPh>
    <rPh sb="6" eb="8">
      <t>トウキョウ</t>
    </rPh>
    <rPh sb="8" eb="9">
      <t>ト</t>
    </rPh>
    <rPh sb="9" eb="11">
      <t>イタク</t>
    </rPh>
    <rPh sb="11" eb="13">
      <t>クンレン</t>
    </rPh>
    <rPh sb="13" eb="15">
      <t>ジュタク</t>
    </rPh>
    <rPh sb="15" eb="18">
      <t>モウシコミショ</t>
    </rPh>
    <rPh sb="19" eb="22">
      <t>テイアンショ</t>
    </rPh>
    <phoneticPr fontId="2"/>
  </si>
  <si>
    <r>
      <t>４　訓練の概要</t>
    </r>
    <r>
      <rPr>
        <b/>
        <sz val="14"/>
        <color indexed="10"/>
        <rFont val="ＭＳ Ｐゴシック"/>
        <family val="3"/>
        <charset val="128"/>
      </rPr>
      <t/>
    </r>
    <rPh sb="2" eb="4">
      <t>クンレン</t>
    </rPh>
    <rPh sb="5" eb="7">
      <t>ガイヨウ</t>
    </rPh>
    <phoneticPr fontId="2"/>
  </si>
  <si>
    <t>訓練の内容</t>
    <rPh sb="0" eb="2">
      <t>クンレン</t>
    </rPh>
    <rPh sb="3" eb="5">
      <t>ナイヨウ</t>
    </rPh>
    <phoneticPr fontId="2"/>
  </si>
  <si>
    <t>訓練時間：600時間以上（学科＋実技）</t>
    <rPh sb="0" eb="2">
      <t>クンレン</t>
    </rPh>
    <rPh sb="2" eb="4">
      <t>ジカン</t>
    </rPh>
    <rPh sb="8" eb="10">
      <t>ジカン</t>
    </rPh>
    <rPh sb="10" eb="12">
      <t>イジョウ</t>
    </rPh>
    <rPh sb="13" eb="15">
      <t>ガッカ</t>
    </rPh>
    <rPh sb="16" eb="18">
      <t>ジツギ</t>
    </rPh>
    <phoneticPr fontId="2"/>
  </si>
  <si>
    <t>●月■日、○月△日実施</t>
    <rPh sb="6" eb="7">
      <t>ガツ</t>
    </rPh>
    <rPh sb="8" eb="9">
      <t>ニチ</t>
    </rPh>
    <rPh sb="9" eb="11">
      <t>ジッシ</t>
    </rPh>
    <phoneticPr fontId="2"/>
  </si>
  <si>
    <t>〇</t>
    <phoneticPr fontId="2"/>
  </si>
  <si>
    <t>キャリアコンサルティング技能士2級</t>
    <rPh sb="12" eb="14">
      <t>ギノウ</t>
    </rPh>
    <rPh sb="14" eb="15">
      <t>シ</t>
    </rPh>
    <rPh sb="16" eb="17">
      <t>キュウ</t>
    </rPh>
    <phoneticPr fontId="2"/>
  </si>
  <si>
    <t>１０　ウクライナ避難民に対する職業訓練　月別訓練カリキュラム</t>
    <rPh sb="8" eb="11">
      <t>ヒナンミン</t>
    </rPh>
    <rPh sb="12" eb="13">
      <t>タイ</t>
    </rPh>
    <rPh sb="15" eb="17">
      <t>ショクギョウ</t>
    </rPh>
    <rPh sb="17" eb="19">
      <t>クンレン</t>
    </rPh>
    <rPh sb="20" eb="22">
      <t>ツキベツ</t>
    </rPh>
    <rPh sb="22" eb="24">
      <t>クンレン</t>
    </rPh>
    <phoneticPr fontId="2"/>
  </si>
  <si>
    <r>
      <t>訓練時間：600時間以上（学科＋実技）、</t>
    </r>
    <r>
      <rPr>
        <sz val="11"/>
        <rFont val="ＭＳ Ｐゴシック"/>
        <family val="3"/>
        <charset val="128"/>
      </rPr>
      <t>24</t>
    </r>
    <r>
      <rPr>
        <sz val="11"/>
        <rFont val="ＭＳ Ｐゴシック"/>
        <family val="3"/>
        <charset val="128"/>
      </rPr>
      <t>時間以上（就職支援）、その他：6時間（入校式・修了式各3時間）</t>
    </r>
    <rPh sb="0" eb="2">
      <t>クンレン</t>
    </rPh>
    <rPh sb="2" eb="4">
      <t>ジカン</t>
    </rPh>
    <rPh sb="8" eb="10">
      <t>ジカン</t>
    </rPh>
    <rPh sb="10" eb="12">
      <t>イジョウ</t>
    </rPh>
    <rPh sb="13" eb="15">
      <t>ガッカ</t>
    </rPh>
    <rPh sb="16" eb="18">
      <t>ジツギ</t>
    </rPh>
    <rPh sb="22" eb="24">
      <t>ジカン</t>
    </rPh>
    <rPh sb="24" eb="26">
      <t>イジョウ</t>
    </rPh>
    <rPh sb="27" eb="29">
      <t>シュウショク</t>
    </rPh>
    <rPh sb="29" eb="31">
      <t>シエン</t>
    </rPh>
    <rPh sb="35" eb="36">
      <t>タ</t>
    </rPh>
    <rPh sb="38" eb="40">
      <t>ジカン</t>
    </rPh>
    <rPh sb="41" eb="43">
      <t>ニュウコウ</t>
    </rPh>
    <rPh sb="43" eb="44">
      <t>シキ</t>
    </rPh>
    <rPh sb="45" eb="47">
      <t>シュウリョウ</t>
    </rPh>
    <rPh sb="47" eb="48">
      <t>シキ</t>
    </rPh>
    <rPh sb="48" eb="49">
      <t>カク</t>
    </rPh>
    <rPh sb="50" eb="52">
      <t>ジカン</t>
    </rPh>
    <phoneticPr fontId="2"/>
  </si>
  <si>
    <t>上限20,000円</t>
    <rPh sb="0" eb="2">
      <t>ジョウゲン</t>
    </rPh>
    <rPh sb="8" eb="9">
      <t>エン</t>
    </rPh>
    <phoneticPr fontId="2"/>
  </si>
  <si>
    <t>月に１日は必ず通所させる日を設けること（入校式、修了式を含む）</t>
    <rPh sb="0" eb="1">
      <t>ツキ</t>
    </rPh>
    <rPh sb="3" eb="4">
      <t>ニチ</t>
    </rPh>
    <rPh sb="5" eb="6">
      <t>カナラ</t>
    </rPh>
    <rPh sb="7" eb="9">
      <t>ツウショ</t>
    </rPh>
    <rPh sb="12" eb="13">
      <t>ヒ</t>
    </rPh>
    <rPh sb="14" eb="15">
      <t>モウ</t>
    </rPh>
    <rPh sb="20" eb="22">
      <t>ニュウコウ</t>
    </rPh>
    <rPh sb="22" eb="23">
      <t>シキ</t>
    </rPh>
    <rPh sb="24" eb="26">
      <t>シュウリョウ</t>
    </rPh>
    <rPh sb="26" eb="27">
      <t>シキ</t>
    </rPh>
    <rPh sb="28" eb="29">
      <t>フク</t>
    </rPh>
    <phoneticPr fontId="2"/>
  </si>
  <si>
    <t>職業訓練受講給付金を受ける訓練生が、月に一度、平日にハローワークを訪問することが可能となるよう設定すること。</t>
    <rPh sb="0" eb="2">
      <t>ショクギョウ</t>
    </rPh>
    <rPh sb="2" eb="4">
      <t>クンレン</t>
    </rPh>
    <rPh sb="4" eb="6">
      <t>ジュコウ</t>
    </rPh>
    <rPh sb="6" eb="9">
      <t>キュウフキン</t>
    </rPh>
    <rPh sb="10" eb="11">
      <t>ウ</t>
    </rPh>
    <rPh sb="13" eb="15">
      <t>クンレン</t>
    </rPh>
    <rPh sb="15" eb="16">
      <t>セイ</t>
    </rPh>
    <rPh sb="18" eb="19">
      <t>ツキ</t>
    </rPh>
    <rPh sb="20" eb="22">
      <t>イチド</t>
    </rPh>
    <rPh sb="23" eb="25">
      <t>ヘイジツ</t>
    </rPh>
    <rPh sb="33" eb="35">
      <t>ホウモン</t>
    </rPh>
    <rPh sb="40" eb="42">
      <t>カノウ</t>
    </rPh>
    <rPh sb="47" eb="49">
      <t>セッテイ</t>
    </rPh>
    <phoneticPr fontId="2"/>
  </si>
  <si>
    <t>就職活動日は、訓練の最終月とその前月には必ず設けること。</t>
    <rPh sb="0" eb="2">
      <t>シュウショク</t>
    </rPh>
    <rPh sb="2" eb="4">
      <t>カツドウ</t>
    </rPh>
    <rPh sb="4" eb="5">
      <t>ビ</t>
    </rPh>
    <rPh sb="7" eb="9">
      <t>クンレン</t>
    </rPh>
    <rPh sb="10" eb="12">
      <t>サイシュウ</t>
    </rPh>
    <rPh sb="12" eb="13">
      <t>ツキ</t>
    </rPh>
    <rPh sb="16" eb="18">
      <t>ゼンゲツ</t>
    </rPh>
    <rPh sb="20" eb="21">
      <t>カナラ</t>
    </rPh>
    <rPh sb="22" eb="23">
      <t>モウ</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</si>
  <si>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</si>
  <si>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</si>
  <si>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</si>
  <si>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</si>
  <si>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</si>
  <si>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</si>
  <si>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</si>
  <si>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</si>
  <si>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</si>
  <si>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</si>
  <si>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</si>
  <si>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</si>
  <si>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</si>
  <si>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</si>
  <si>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</si>
  <si>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１部</t>
    <rPh sb="1" eb="2">
      <t>ブ</t>
    </rPh>
    <phoneticPr fontId="2"/>
  </si>
  <si>
    <t>１２　オンライン環境等</t>
    <rPh sb="8" eb="10">
      <t>カンキョウ</t>
    </rPh>
    <rPh sb="10" eb="11">
      <t>トウ</t>
    </rPh>
    <phoneticPr fontId="2"/>
  </si>
  <si>
    <t>１３　受託申込提出物一覧</t>
    <rPh sb="3" eb="5">
      <t>ジュタク</t>
    </rPh>
    <rPh sb="5" eb="7">
      <t>モウシコミ</t>
    </rPh>
    <rPh sb="7" eb="9">
      <t>テイシュツ</t>
    </rPh>
    <rPh sb="9" eb="10">
      <t>ブツ</t>
    </rPh>
    <rPh sb="10" eb="12">
      <t>イチラン</t>
    </rPh>
    <phoneticPr fontId="2"/>
  </si>
  <si>
    <t>ロシア語</t>
    <rPh sb="3" eb="4">
      <t>ゴ</t>
    </rPh>
    <phoneticPr fontId="2"/>
  </si>
  <si>
    <t>ウクライナ語</t>
    <rPh sb="5" eb="6">
      <t>ゴ</t>
    </rPh>
    <phoneticPr fontId="2"/>
  </si>
  <si>
    <r>
      <t>６　訓練カリキュラム</t>
    </r>
    <r>
      <rPr>
        <b/>
        <sz val="14"/>
        <color indexed="10"/>
        <rFont val="ＭＳ Ｐゴシック"/>
        <family val="3"/>
        <charset val="128"/>
      </rPr>
      <t/>
    </r>
    <rPh sb="2" eb="4">
      <t>クンレン</t>
    </rPh>
    <phoneticPr fontId="2"/>
  </si>
  <si>
    <t>厚生労働省</t>
    <rPh sb="0" eb="2">
      <t>コウセイ</t>
    </rPh>
    <rPh sb="2" eb="5">
      <t>ロウドウショウ</t>
    </rPh>
    <phoneticPr fontId="2"/>
  </si>
  <si>
    <t>＊自社出版であっても、対外的に販売している実績があるものに関しては販売可能。</t>
    <rPh sb="1" eb="3">
      <t>ジシャ</t>
    </rPh>
    <rPh sb="3" eb="5">
      <t>シュッパン</t>
    </rPh>
    <rPh sb="29" eb="30">
      <t>カン</t>
    </rPh>
    <rPh sb="33" eb="35">
      <t>ハンバイ</t>
    </rPh>
    <rPh sb="35" eb="37">
      <t>カノウ</t>
    </rPh>
    <phoneticPr fontId="2"/>
  </si>
  <si>
    <t>難民受入を実施していたことが分かる資料・冊子等</t>
    <rPh sb="0" eb="2">
      <t>ナンミン</t>
    </rPh>
    <rPh sb="2" eb="3">
      <t>ウ</t>
    </rPh>
    <rPh sb="3" eb="4">
      <t>イ</t>
    </rPh>
    <rPh sb="5" eb="7">
      <t>ジッシ</t>
    </rPh>
    <rPh sb="14" eb="15">
      <t>ワ</t>
    </rPh>
    <rPh sb="17" eb="19">
      <t>シリョウ</t>
    </rPh>
    <rPh sb="20" eb="22">
      <t>サッシ</t>
    </rPh>
    <rPh sb="22" eb="23">
      <t>ナド</t>
    </rPh>
    <phoneticPr fontId="2"/>
  </si>
  <si>
    <t xml:space="preserve">公共機関における訓練実績の有無 </t>
    <rPh sb="0" eb="2">
      <t>コウキョウ</t>
    </rPh>
    <rPh sb="2" eb="4">
      <t>キカン</t>
    </rPh>
    <rPh sb="8" eb="10">
      <t>クンレン</t>
    </rPh>
    <rPh sb="10" eb="12">
      <t>ジッセキ</t>
    </rPh>
    <rPh sb="13" eb="15">
      <t>ウム</t>
    </rPh>
    <phoneticPr fontId="2"/>
  </si>
  <si>
    <t>２　公共機関における訓練実績</t>
    <rPh sb="2" eb="4">
      <t>コウキョウ</t>
    </rPh>
    <rPh sb="4" eb="6">
      <t>キカン</t>
    </rPh>
    <rPh sb="10" eb="12">
      <t>クンレン</t>
    </rPh>
    <rPh sb="12" eb="14">
      <t>ジッセキ</t>
    </rPh>
    <phoneticPr fontId="2"/>
  </si>
  <si>
    <t>公共機関における訓練実績の有無</t>
    <rPh sb="0" eb="2">
      <t>コウキョウ</t>
    </rPh>
    <rPh sb="2" eb="4">
      <t>キカン</t>
    </rPh>
    <rPh sb="8" eb="10">
      <t>クンレン</t>
    </rPh>
    <rPh sb="10" eb="12">
      <t>ジッセキ</t>
    </rPh>
    <rPh sb="13" eb="15">
      <t>ウム</t>
    </rPh>
    <phoneticPr fontId="2"/>
  </si>
  <si>
    <t>開講時期</t>
    <rPh sb="0" eb="2">
      <t>カイコウ</t>
    </rPh>
    <rPh sb="2" eb="4">
      <t>ジキ</t>
    </rPh>
    <phoneticPr fontId="2"/>
  </si>
  <si>
    <t>７　就職支援の概要・就職支援カリキュラム</t>
    <rPh sb="2" eb="4">
      <t>シュウショク</t>
    </rPh>
    <rPh sb="4" eb="6">
      <t>シエン</t>
    </rPh>
    <rPh sb="7" eb="9">
      <t>ガイヨウ</t>
    </rPh>
    <rPh sb="10" eb="12">
      <t>シュウショク</t>
    </rPh>
    <rPh sb="12" eb="14">
      <t>シエン</t>
    </rPh>
    <phoneticPr fontId="2"/>
  </si>
  <si>
    <t>＊販売価格（税込）の合計額が20,000円以内になるようにすること。</t>
    <rPh sb="1" eb="3">
      <t>ハンバイ</t>
    </rPh>
    <rPh sb="3" eb="5">
      <t>カカク</t>
    </rPh>
    <rPh sb="6" eb="8">
      <t>ゼイコミ</t>
    </rPh>
    <rPh sb="10" eb="12">
      <t>ゴウケイ</t>
    </rPh>
    <rPh sb="12" eb="13">
      <t>ガク</t>
    </rPh>
    <rPh sb="20" eb="21">
      <t>エン</t>
    </rPh>
    <rPh sb="21" eb="23">
      <t>イナイ</t>
    </rPh>
    <phoneticPr fontId="2"/>
  </si>
  <si>
    <t>資格の有効期限が訓練修了日以降のキャリアコンサルタント（国家資格）又はジョブ・カード作成アドバイザー、キャリアコンサルティング技能士（1級又は２級）の所有を証明するものの写し</t>
    <rPh sb="0" eb="2">
      <t>シカク</t>
    </rPh>
    <rPh sb="3" eb="5">
      <t>ユウコウ</t>
    </rPh>
    <rPh sb="5" eb="7">
      <t>キゲン</t>
    </rPh>
    <rPh sb="8" eb="10">
      <t>クンレン</t>
    </rPh>
    <rPh sb="10" eb="12">
      <t>シュウリョウ</t>
    </rPh>
    <rPh sb="12" eb="13">
      <t>ビ</t>
    </rPh>
    <rPh sb="13" eb="15">
      <t>イコウ</t>
    </rPh>
    <rPh sb="28" eb="30">
      <t>コッカ</t>
    </rPh>
    <rPh sb="30" eb="32">
      <t>シカク</t>
    </rPh>
    <rPh sb="33" eb="34">
      <t>マタ</t>
    </rPh>
    <rPh sb="42" eb="44">
      <t>サクセイ</t>
    </rPh>
    <rPh sb="63" eb="66">
      <t>ギノウシ</t>
    </rPh>
    <rPh sb="68" eb="69">
      <t>キュウ</t>
    </rPh>
    <rPh sb="69" eb="70">
      <t>マタ</t>
    </rPh>
    <rPh sb="72" eb="73">
      <t>キュウ</t>
    </rPh>
    <rPh sb="75" eb="77">
      <t>ショユウ</t>
    </rPh>
    <rPh sb="78" eb="80">
      <t>ショウメイ</t>
    </rPh>
    <rPh sb="85" eb="86">
      <t>ウツ</t>
    </rPh>
    <phoneticPr fontId="2"/>
  </si>
  <si>
    <t>１部
※該当する場合のみ</t>
    <phoneticPr fontId="2"/>
  </si>
  <si>
    <t>１部
※個人立専修学校の場合は、認可書の写し、設置者の住民票及び印鑑登録証明書等を提出</t>
    <rPh sb="1" eb="2">
      <t>ブ</t>
    </rPh>
    <phoneticPr fontId="2"/>
  </si>
  <si>
    <t>1部</t>
    <rPh sb="1" eb="2">
      <t>ブ</t>
    </rPh>
    <phoneticPr fontId="2"/>
  </si>
  <si>
    <t>1部
※最新のものから過去３年分</t>
    <rPh sb="4" eb="6">
      <t>サイシン</t>
    </rPh>
    <rPh sb="11" eb="13">
      <t>カコ</t>
    </rPh>
    <rPh sb="14" eb="16">
      <t>ネンブン</t>
    </rPh>
    <phoneticPr fontId="2"/>
  </si>
  <si>
    <t>１部
※該当する場合のみ</t>
    <rPh sb="1" eb="2">
      <t>ブ</t>
    </rPh>
    <phoneticPr fontId="2"/>
  </si>
  <si>
    <r>
      <t xml:space="preserve">管理体制（認証・規定）ごとに
</t>
    </r>
    <r>
      <rPr>
        <sz val="11"/>
        <rFont val="ＭＳ Ｐ明朝"/>
        <family val="1"/>
        <charset val="128"/>
      </rPr>
      <t>１部</t>
    </r>
    <rPh sb="16" eb="17">
      <t>ブ</t>
    </rPh>
    <phoneticPr fontId="2"/>
  </si>
  <si>
    <t>↑科目名は２０文字以内で設定（全角・半角ともに）</t>
  </si>
  <si>
    <t>就職支援時間：24時間以上48時間以下</t>
    <rPh sb="0" eb="2">
      <t>シュウショク</t>
    </rPh>
    <rPh sb="2" eb="4">
      <t>シエン</t>
    </rPh>
    <rPh sb="4" eb="6">
      <t>ジカン</t>
    </rPh>
    <rPh sb="9" eb="11">
      <t>ジカン</t>
    </rPh>
    <rPh sb="11" eb="13">
      <t>イジョウ</t>
    </rPh>
    <rPh sb="15" eb="17">
      <t>ジカン</t>
    </rPh>
    <rPh sb="17" eb="19">
      <t>イカ</t>
    </rPh>
    <phoneticPr fontId="2"/>
  </si>
  <si>
    <t>うち必ず通所で実施する訓練時間</t>
    <rPh sb="2" eb="3">
      <t>カナラ</t>
    </rPh>
    <rPh sb="4" eb="6">
      <t>ツウショ</t>
    </rPh>
    <rPh sb="7" eb="9">
      <t>ジッシ</t>
    </rPh>
    <rPh sb="11" eb="13">
      <t>クンレン</t>
    </rPh>
    <rPh sb="13" eb="15">
      <t>ジカン</t>
    </rPh>
    <phoneticPr fontId="2"/>
  </si>
  <si>
    <t>総訓練時間に占める、必ず通所で実施する訓練時間の比率</t>
    <rPh sb="0" eb="1">
      <t>ソウ</t>
    </rPh>
    <rPh sb="1" eb="3">
      <t>クンレン</t>
    </rPh>
    <rPh sb="3" eb="5">
      <t>ジカン</t>
    </rPh>
    <rPh sb="6" eb="7">
      <t>シ</t>
    </rPh>
    <rPh sb="10" eb="11">
      <t>カナラ</t>
    </rPh>
    <rPh sb="12" eb="14">
      <t>ツウショ</t>
    </rPh>
    <rPh sb="15" eb="17">
      <t>ジッシ</t>
    </rPh>
    <rPh sb="19" eb="21">
      <t>クンレン</t>
    </rPh>
    <rPh sb="21" eb="23">
      <t>ジカン</t>
    </rPh>
    <rPh sb="24" eb="26">
      <t>ヒリツ</t>
    </rPh>
    <phoneticPr fontId="2"/>
  </si>
  <si>
    <t>必ず通所として実施する
時間数</t>
    <rPh sb="0" eb="1">
      <t>カナラ</t>
    </rPh>
    <rPh sb="2" eb="4">
      <t>ツウショ</t>
    </rPh>
    <rPh sb="7" eb="9">
      <t>ジッシ</t>
    </rPh>
    <rPh sb="12" eb="15">
      <t>ジカンスウ</t>
    </rPh>
    <phoneticPr fontId="2"/>
  </si>
  <si>
    <t>うち必ず通所で実施する時間数</t>
    <rPh sb="2" eb="3">
      <t>カナラ</t>
    </rPh>
    <rPh sb="4" eb="6">
      <t>ツウショ</t>
    </rPh>
    <rPh sb="7" eb="9">
      <t>ジッシ</t>
    </rPh>
    <rPh sb="11" eb="14">
      <t>ジカンスウ</t>
    </rPh>
    <phoneticPr fontId="2"/>
  </si>
  <si>
    <t>①～⑥が入ったもの。ＣＤ-ROM（圧縮等しないこと）</t>
    <rPh sb="17" eb="19">
      <t>アッシュク</t>
    </rPh>
    <rPh sb="19" eb="20">
      <t>ナド</t>
    </rPh>
    <phoneticPr fontId="2"/>
  </si>
  <si>
    <t>募集パンフレットの素案</t>
    <phoneticPr fontId="2"/>
  </si>
  <si>
    <t>母国語等での
フォロー体制</t>
    <rPh sb="0" eb="2">
      <t>ボコク</t>
    </rPh>
    <rPh sb="2" eb="3">
      <t>ゴ</t>
    </rPh>
    <rPh sb="3" eb="4">
      <t>トウ</t>
    </rPh>
    <rPh sb="11" eb="13">
      <t>タイセイ</t>
    </rPh>
    <phoneticPr fontId="2"/>
  </si>
  <si>
    <t>2022入力表（ウクライナ避難民向け職業訓練）</t>
    <rPh sb="4" eb="6">
      <t>ニュウリョク</t>
    </rPh>
    <rPh sb="6" eb="7">
      <t>ヒョウ</t>
    </rPh>
    <rPh sb="13" eb="16">
      <t>ヒナンミン</t>
    </rPh>
    <rPh sb="16" eb="17">
      <t>ム</t>
    </rPh>
    <rPh sb="18" eb="20">
      <t>ショクギョウ</t>
    </rPh>
    <rPh sb="20" eb="22">
      <t>クンレン</t>
    </rPh>
    <phoneticPr fontId="2"/>
  </si>
  <si>
    <t>ウクライナ避難民向け職業訓練</t>
    <rPh sb="8" eb="9">
      <t>ム</t>
    </rPh>
    <phoneticPr fontId="2"/>
  </si>
  <si>
    <t>難民等受入実績の有無</t>
    <rPh sb="0" eb="2">
      <t>ナンミン</t>
    </rPh>
    <rPh sb="2" eb="3">
      <t>トウ</t>
    </rPh>
    <rPh sb="3" eb="4">
      <t>ウ</t>
    </rPh>
    <rPh sb="4" eb="5">
      <t>イ</t>
    </rPh>
    <rPh sb="5" eb="7">
      <t>ジッセキ</t>
    </rPh>
    <rPh sb="8" eb="10">
      <t>ウム</t>
    </rPh>
    <phoneticPr fontId="2"/>
  </si>
  <si>
    <t>≪ウクライナ避難民向け職業訓練≫</t>
    <rPh sb="6" eb="9">
      <t>ヒナンミン</t>
    </rPh>
    <rPh sb="9" eb="10">
      <t>ム</t>
    </rPh>
    <rPh sb="11" eb="13">
      <t>ショクギョウ</t>
    </rPh>
    <rPh sb="13" eb="15">
      <t>クンレン</t>
    </rPh>
    <phoneticPr fontId="2"/>
  </si>
  <si>
    <t>日本語（ルビ付き）版は受託申込提出期限にご用意ください。
（受託校決定後、１週間程度で母国語版（ウクライナ語やロシア語）を提出していただきます。）</t>
    <rPh sb="43" eb="46">
      <t>ボコクゴ</t>
    </rPh>
    <rPh sb="46" eb="47">
      <t>バン</t>
    </rPh>
    <rPh sb="53" eb="54">
      <t>ゴ</t>
    </rPh>
    <rPh sb="58" eb="59">
      <t>ゴ</t>
    </rPh>
    <phoneticPr fontId="2"/>
  </si>
  <si>
    <t>１１　使用予定テキスト</t>
    <rPh sb="3" eb="5">
      <t>シヨウ</t>
    </rPh>
    <rPh sb="5" eb="7">
      <t>ヨテイ</t>
    </rPh>
    <phoneticPr fontId="2"/>
  </si>
  <si>
    <t>建物概観、教室全景、机・椅子、御手洗等、施設設備を大きく鮮明に撮影したもの</t>
    <phoneticPr fontId="2"/>
  </si>
  <si>
    <t>登記事項証明書（建物t登記）の写し
又は賃貸借契約書の写し</t>
    <rPh sb="0" eb="2">
      <t>トウキ</t>
    </rPh>
    <rPh sb="2" eb="4">
      <t>ジコウ</t>
    </rPh>
    <rPh sb="4" eb="7">
      <t>ショウメイショ</t>
    </rPh>
    <rPh sb="8" eb="10">
      <t>タテモノ</t>
    </rPh>
    <rPh sb="11" eb="13">
      <t>トウキ</t>
    </rPh>
    <rPh sb="15" eb="16">
      <t>ウツ</t>
    </rPh>
    <rPh sb="18" eb="19">
      <t>マタ</t>
    </rPh>
    <rPh sb="20" eb="23">
      <t>チンタイシャク</t>
    </rPh>
    <rPh sb="23" eb="26">
      <t>ケイヤクショ</t>
    </rPh>
    <rPh sb="27" eb="28">
      <t>ウツ</t>
    </rPh>
    <phoneticPr fontId="2"/>
  </si>
  <si>
    <t>職業訓練サービスガイドライン研修については、契約締結日までに受講修了したことを証明すること（後日提出可）</t>
    <phoneticPr fontId="2"/>
  </si>
  <si>
    <r>
      <t>難民</t>
    </r>
    <r>
      <rPr>
        <sz val="11"/>
        <rFont val="ＭＳ Ｐゴシック"/>
        <family val="3"/>
        <charset val="128"/>
      </rPr>
      <t>等受入実績の有無</t>
    </r>
    <rPh sb="0" eb="2">
      <t>ナンミン</t>
    </rPh>
    <rPh sb="2" eb="3">
      <t>トウ</t>
    </rPh>
    <rPh sb="3" eb="4">
      <t>ウ</t>
    </rPh>
    <rPh sb="4" eb="5">
      <t>イ</t>
    </rPh>
    <rPh sb="5" eb="7">
      <t>ジッセキ</t>
    </rPh>
    <rPh sb="8" eb="10">
      <t>ウム</t>
    </rPh>
    <phoneticPr fontId="2"/>
  </si>
  <si>
    <r>
      <t>母国語</t>
    </r>
    <r>
      <rPr>
        <sz val="11"/>
        <rFont val="ＭＳ Ｐゴシック"/>
        <family val="3"/>
        <charset val="128"/>
      </rPr>
      <t>等でのフォロー体制</t>
    </r>
    <rPh sb="0" eb="3">
      <t>ボコクゴ</t>
    </rPh>
    <rPh sb="3" eb="4">
      <t>トウ</t>
    </rPh>
    <rPh sb="10" eb="12">
      <t>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</si>
</sst>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_ #,##0;[Red]_ \-#,##0"/>
    <numFmt numFmtId="177" formatCode="[&lt;=99999999]####\-####;\(00\)\ ####\-####"/>
    <numFmt numFmtId="178" formatCode="0.0_);[Red]\(0.0\)"/>
    <numFmt numFmtId="179" formatCode="0.0_ "/>
    <numFmt numFmtId="180" formatCode="#,##0.00_ "/>
    <numFmt numFmtId="181" formatCode="0_ "/>
    <numFmt numFmtId="182" formatCode="0_);[Red]\(0\)"/>
    <numFmt numFmtId="183" formatCode="#,##0;&quot;△ &quot;#,##0"/>
    <numFmt numFmtId="184" formatCode="d"/>
    <numFmt numFmtId="185" formatCode="aaa"/>
    <numFmt numFmtId="186" formatCode="m&quot;月&quot;"/>
    <numFmt numFmtId="187" formatCode="&quot;×    &quot;#,##0"/>
    <numFmt numFmtId="188" formatCode="#\ &quot;人用&quot;"/>
    <numFmt numFmtId="189" formatCode="&quot;W :  &quot;#,##0"/>
    <numFmt numFmtId="190" formatCode="&quot;D :  &quot;#,##0"/>
    <numFmt numFmtId="191" formatCode="&quot;H :  &quot;#,##0"/>
    <numFmt numFmtId="192" formatCode="[&lt;=999]000;[&lt;=9999]000\-00;000\-0000"/>
    <numFmt numFmtId="193" formatCode="#\ &quot;時間&quot;"/>
    <numFmt numFmtId="194" formatCode="#\ &quot;字&quot;"/>
    <numFmt numFmtId="195" formatCode="#\ &quot;人&quot;"/>
    <numFmt numFmtId="196" formatCode="#\ &quot;円&quot;"/>
    <numFmt numFmtId="197" formatCode="&quot;［&quot;#\ &quot;H&quot;&quot;］&quot;"/>
    <numFmt numFmtId="198" formatCode="&quot;≦&quot;#\ &quot;字&quot;"/>
    <numFmt numFmtId="199" formatCode="0.0%"/>
    <numFmt numFmtId="200" formatCode="#&quot;人&quot;"/>
    <numFmt numFmtId="201" formatCode="&quot;・ジョブ・カードを活用したキャリアコンサルティング&quot;#"/>
    <numFmt numFmtId="202" formatCode="#,000\ &quot;円&quot;"/>
    <numFmt numFmtId="203" formatCode="#&quot;台&quot;"/>
    <numFmt numFmtId="204" formatCode="0&quot;年&quot;"/>
    <numFmt numFmtId="205" formatCode="[$-411]ggge&quot;年&quot;m&quot;月&quot;d&quot;日&quot;;@"/>
  </numFmts>
  <fonts count="6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1"/>
      <color indexed="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b/>
      <sz val="20"/>
      <name val="ＭＳ Ｐゴシック"/>
      <family val="3"/>
      <charset val="128"/>
    </font>
    <font>
      <sz val="11"/>
      <color indexed="10"/>
      <name val="ＭＳ Ｐゴシック"/>
      <family val="3"/>
      <charset val="128"/>
    </font>
    <font>
      <sz val="9"/>
      <color indexed="10"/>
      <name val="ＭＳ Ｐゴシック"/>
      <family val="3"/>
      <charset val="128"/>
    </font>
    <font>
      <b/>
      <sz val="14"/>
      <color indexed="10"/>
      <name val="ＭＳ Ｐゴシック"/>
      <family val="3"/>
      <charset val="128"/>
    </font>
    <font>
      <u val="double"/>
      <sz val="11"/>
      <name val="ＭＳ Ｐゴシック"/>
      <family val="3"/>
      <charset val="128"/>
    </font>
    <font>
      <u/>
      <sz val="11"/>
      <name val="ＭＳ Ｐゴシック"/>
      <family val="3"/>
      <charset val="128"/>
    </font>
    <font>
      <b/>
      <sz val="11"/>
      <color indexed="14"/>
      <name val="ＭＳ Ｐゴシック"/>
      <family val="3"/>
      <charset val="128"/>
    </font>
    <font>
      <sz val="11"/>
      <color indexed="14"/>
      <name val="ＭＳ Ｐゴシック"/>
      <family val="3"/>
      <charset val="128"/>
    </font>
    <font>
      <sz val="18"/>
      <name val="HG創英角ｺﾞｼｯｸUB"/>
      <family val="3"/>
      <charset val="128"/>
    </font>
    <font>
      <b/>
      <sz val="12"/>
      <name val="ＭＳ ゴシック"/>
      <family val="3"/>
      <charset val="128"/>
    </font>
    <font>
      <b/>
      <sz val="14"/>
      <name val="ＭＳ ゴシック"/>
      <family val="3"/>
      <charset val="128"/>
    </font>
    <font>
      <sz val="11"/>
      <name val="ＭＳ Ｐ明朝"/>
      <family val="1"/>
      <charset val="128"/>
    </font>
    <font>
      <u/>
      <sz val="11"/>
      <name val="ＭＳ Ｐ明朝"/>
      <family val="1"/>
      <charset val="128"/>
    </font>
    <font>
      <b/>
      <u/>
      <sz val="11"/>
      <name val="ＭＳ Ｐ明朝"/>
      <family val="1"/>
      <charset val="128"/>
    </font>
    <font>
      <sz val="24"/>
      <name val="ＭＳ Ｐゴシック"/>
      <family val="3"/>
      <charset val="128"/>
    </font>
    <font>
      <sz val="10"/>
      <name val="ＭＳ Ｐ明朝"/>
      <family val="1"/>
      <charset val="128"/>
    </font>
    <font>
      <sz val="11"/>
      <color theme="0"/>
      <name val="ＭＳ Ｐゴシック"/>
      <family val="3"/>
      <charset val="128"/>
    </font>
    <font>
      <sz val="6"/>
      <name val="ＭＳ Ｐゴシック"/>
      <family val="2"/>
      <charset val="128"/>
      <scheme val="minor"/>
    </font>
    <font>
      <sz val="10"/>
      <name val="ＭＳ Ｐゴシック"/>
      <family val="3"/>
      <charset val="128"/>
      <scheme val="minor"/>
    </font>
    <font>
      <sz val="16"/>
      <name val="ＭＳ Ｐゴシック"/>
      <family val="3"/>
      <charset val="128"/>
    </font>
    <font>
      <b/>
      <sz val="18"/>
      <name val="ＭＳ Ｐゴシック"/>
      <family val="3"/>
      <charset val="128"/>
    </font>
    <font>
      <u/>
      <sz val="11"/>
      <color rgb="FF0070C0"/>
      <name val="ＭＳ Ｐゴシック"/>
      <family val="3"/>
      <charset val="128"/>
    </font>
    <font>
      <b/>
      <u/>
      <sz val="11"/>
      <color rgb="FF0070C0"/>
      <name val="ＭＳ Ｐゴシック"/>
      <family val="3"/>
      <charset val="128"/>
    </font>
    <font>
      <u/>
      <sz val="11"/>
      <color theme="10"/>
      <name val="ＭＳ Ｐゴシック"/>
      <family val="3"/>
      <charset val="128"/>
    </font>
    <font>
      <sz val="14"/>
      <name val="ＭＳ Ｐゴシック"/>
      <family val="3"/>
      <charset val="128"/>
    </font>
    <font>
      <sz val="10"/>
      <color theme="1"/>
      <name val="ＭＳ Ｐゴシック"/>
      <family val="3"/>
      <charset val="128"/>
    </font>
    <font>
      <sz val="14"/>
      <color theme="1"/>
      <name val="ＭＳ Ｐゴシック"/>
      <family val="3"/>
      <charset val="128"/>
    </font>
    <font>
      <sz val="7.5"/>
      <name val="ＭＳ Ｐゴシック"/>
      <family val="3"/>
      <charset val="128"/>
    </font>
    <font>
      <b/>
      <sz val="14"/>
      <color rgb="FFFF0000"/>
      <name val="ＭＳ Ｐゴシック"/>
      <family val="3"/>
      <charset val="128"/>
    </font>
    <font>
      <sz val="11"/>
      <color rgb="FFFF0000"/>
      <name val="ＭＳ Ｐゴシック"/>
      <family val="3"/>
      <charset val="128"/>
    </font>
    <font>
      <sz val="16"/>
      <color theme="1"/>
      <name val="ＭＳ Ｐゴシック"/>
      <family val="3"/>
      <charset val="128"/>
    </font>
    <font>
      <sz val="13"/>
      <name val="ＭＳ Ｐゴシック"/>
      <family val="3"/>
      <charset val="128"/>
    </font>
    <font>
      <sz val="28"/>
      <color rgb="FFFF0000"/>
      <name val="ＭＳ Ｐゴシック"/>
      <family val="3"/>
      <charset val="128"/>
    </font>
    <font>
      <b/>
      <sz val="12"/>
      <color rgb="FFFF00FF"/>
      <name val="ＭＳ Ｐゴシック"/>
      <family val="3"/>
      <charset val="128"/>
    </font>
    <font>
      <b/>
      <sz val="12"/>
      <color rgb="FFFFFF66"/>
      <name val="ＭＳ Ｐゴシック"/>
      <family val="3"/>
      <charset val="128"/>
    </font>
    <font>
      <strike/>
      <sz val="11"/>
      <color rgb="FFFF0000"/>
      <name val="ＭＳ Ｐゴシック"/>
      <family val="3"/>
      <charset val="128"/>
    </font>
    <font>
      <strike/>
      <sz val="14"/>
      <color rgb="FFFF0000"/>
      <name val="ＭＳ Ｐゴシック"/>
      <family val="3"/>
      <charset val="128"/>
    </font>
    <font>
      <strike/>
      <sz val="11"/>
      <name val="ＭＳ Ｐゴシック"/>
      <family val="3"/>
      <charset val="128"/>
    </font>
    <font>
      <strike/>
      <sz val="16"/>
      <name val="ＭＳ Ｐゴシック"/>
      <family val="3"/>
      <charset val="128"/>
    </font>
    <font>
      <sz val="10"/>
      <color rgb="FFFF0000"/>
      <name val="ＭＳ Ｐゴシック"/>
      <family val="3"/>
      <charset val="128"/>
    </font>
    <font>
      <b/>
      <sz val="11"/>
      <color rgb="FFFFFF00"/>
      <name val="ＭＳ Ｐゴシック"/>
      <family val="3"/>
      <charset val="128"/>
    </font>
    <font>
      <b/>
      <sz val="12"/>
      <color indexed="81"/>
      <name val="MS P ゴシック"/>
      <family val="3"/>
      <charset val="128"/>
    </font>
    <font>
      <b/>
      <u/>
      <sz val="12"/>
      <color indexed="81"/>
      <name val="MS P ゴシック"/>
      <family val="3"/>
      <charset val="128"/>
    </font>
    <font>
      <sz val="9"/>
      <color indexed="81"/>
      <name val="MS P ゴシック"/>
      <family val="3"/>
      <charset val="128"/>
    </font>
    <font>
      <b/>
      <sz val="9"/>
      <color indexed="81"/>
      <name val="MS P ゴシック"/>
      <family val="3"/>
      <charset val="128"/>
    </font>
    <font>
      <b/>
      <sz val="12"/>
      <color rgb="FFFF0000"/>
      <name val="ＭＳ ゴシック"/>
      <family val="3"/>
      <charset val="128"/>
    </font>
    <font>
      <sz val="10"/>
      <color rgb="FFFF0000"/>
      <name val="ＭＳ Ｐ明朝"/>
      <family val="1"/>
      <charset val="128"/>
    </font>
  </fonts>
  <fills count="2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6"/>
        <bgColor indexed="64"/>
      </patternFill>
    </fill>
    <fill>
      <patternFill patternType="solid">
        <fgColor indexed="41"/>
        <bgColor indexed="64"/>
      </patternFill>
    </fill>
    <fill>
      <patternFill patternType="solid">
        <fgColor indexed="65"/>
        <bgColor indexed="64"/>
      </patternFill>
    </fill>
    <fill>
      <patternFill patternType="gray125">
        <bgColor indexed="41"/>
      </patternFill>
    </fill>
    <fill>
      <patternFill patternType="gray0625"/>
    </fill>
    <fill>
      <patternFill patternType="solid">
        <fgColor indexed="45"/>
        <bgColor indexed="64"/>
      </patternFill>
    </fill>
    <fill>
      <patternFill patternType="solid">
        <fgColor theme="0"/>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
      <patternFill patternType="solid">
        <fgColor theme="1"/>
        <bgColor indexed="64"/>
      </patternFill>
    </fill>
    <fill>
      <patternFill patternType="solid">
        <fgColor theme="8" tint="0.79998168889431442"/>
        <bgColor indexed="64"/>
      </patternFill>
    </fill>
    <fill>
      <patternFill patternType="gray125">
        <bgColor theme="8" tint="0.79998168889431442"/>
      </patternFill>
    </fill>
    <fill>
      <patternFill patternType="gray125">
        <bgColor theme="8" tint="0.79995117038483843"/>
      </patternFill>
    </fill>
    <fill>
      <patternFill patternType="solid">
        <fgColor rgb="FFFFFF99"/>
        <bgColor indexed="64"/>
      </patternFill>
    </fill>
    <fill>
      <patternFill patternType="mediumGray">
        <bgColor rgb="FFCCFFFF"/>
      </patternFill>
    </fill>
    <fill>
      <patternFill patternType="solid">
        <fgColor theme="0" tint="-0.14999847407452621"/>
        <bgColor indexed="64"/>
      </patternFill>
    </fill>
    <fill>
      <patternFill patternType="gray125">
        <bgColor auto="1"/>
      </patternFill>
    </fill>
  </fills>
  <borders count="472">
    <border>
      <left/>
      <right/>
      <top/>
      <bottom/>
      <diagonal/>
    </border>
    <border>
      <left style="thin">
        <color indexed="64"/>
      </left>
      <right style="medium">
        <color indexed="64"/>
      </right>
      <top style="thin">
        <color indexed="64"/>
      </top>
      <bottom/>
      <diagonal/>
    </border>
    <border>
      <left/>
      <right/>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medium">
        <color indexed="8"/>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dashed">
        <color indexed="64"/>
      </right>
      <top style="thin">
        <color indexed="64"/>
      </top>
      <bottom/>
      <diagonal/>
    </border>
    <border>
      <left style="thin">
        <color indexed="64"/>
      </left>
      <right style="dashed">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thin">
        <color indexed="64"/>
      </bottom>
      <diagonal/>
    </border>
    <border>
      <left/>
      <right/>
      <top style="medium">
        <color indexed="64"/>
      </top>
      <bottom style="hair">
        <color indexed="64"/>
      </bottom>
      <diagonal/>
    </border>
    <border>
      <left/>
      <right style="hair">
        <color indexed="64"/>
      </right>
      <top/>
      <bottom style="thin">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style="medium">
        <color indexed="64"/>
      </left>
      <right style="hair">
        <color indexed="64"/>
      </right>
      <top style="thin">
        <color indexed="64"/>
      </top>
      <bottom/>
      <diagonal/>
    </border>
    <border>
      <left/>
      <right style="thin">
        <color indexed="64"/>
      </right>
      <top style="double">
        <color indexed="64"/>
      </top>
      <bottom style="thin">
        <color indexed="64"/>
      </bottom>
      <diagonal/>
    </border>
    <border>
      <left style="hair">
        <color indexed="64"/>
      </left>
      <right/>
      <top style="medium">
        <color indexed="64"/>
      </top>
      <bottom style="thin">
        <color indexed="64"/>
      </bottom>
      <diagonal/>
    </border>
    <border>
      <left/>
      <right/>
      <top style="double">
        <color indexed="64"/>
      </top>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thin">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dotted">
        <color indexed="64"/>
      </left>
      <right style="dotted">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style="dotted">
        <color indexed="64"/>
      </right>
      <top style="double">
        <color indexed="10"/>
      </top>
      <bottom style="thin">
        <color indexed="64"/>
      </bottom>
      <diagonal/>
    </border>
    <border>
      <left style="dotted">
        <color indexed="64"/>
      </left>
      <right style="double">
        <color indexed="10"/>
      </right>
      <top style="double">
        <color indexed="10"/>
      </top>
      <bottom style="thin">
        <color indexed="64"/>
      </bottom>
      <diagonal/>
    </border>
    <border>
      <left style="double">
        <color indexed="1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uble">
        <color indexed="10"/>
      </right>
      <top style="thin">
        <color indexed="64"/>
      </top>
      <bottom style="thin">
        <color indexed="64"/>
      </bottom>
      <diagonal/>
    </border>
    <border>
      <left style="double">
        <color indexed="10"/>
      </left>
      <right style="thin">
        <color indexed="64"/>
      </right>
      <top style="thin">
        <color indexed="64"/>
      </top>
      <bottom style="double">
        <color indexed="10"/>
      </bottom>
      <diagonal/>
    </border>
    <border>
      <left/>
      <right style="thin">
        <color indexed="64"/>
      </right>
      <top style="thin">
        <color indexed="64"/>
      </top>
      <bottom style="double">
        <color indexed="10"/>
      </bottom>
      <diagonal/>
    </border>
    <border>
      <left style="thin">
        <color indexed="64"/>
      </left>
      <right/>
      <top style="thin">
        <color indexed="64"/>
      </top>
      <bottom style="double">
        <color indexed="10"/>
      </bottom>
      <diagonal/>
    </border>
    <border>
      <left style="dotted">
        <color indexed="64"/>
      </left>
      <right style="dotted">
        <color indexed="64"/>
      </right>
      <top style="thin">
        <color indexed="64"/>
      </top>
      <bottom style="double">
        <color indexed="10"/>
      </bottom>
      <diagonal/>
    </border>
    <border>
      <left style="thin">
        <color indexed="64"/>
      </left>
      <right style="thin">
        <color indexed="64"/>
      </right>
      <top style="thin">
        <color indexed="64"/>
      </top>
      <bottom style="double">
        <color indexed="10"/>
      </bottom>
      <diagonal/>
    </border>
    <border>
      <left style="thin">
        <color indexed="64"/>
      </left>
      <right style="dotted">
        <color indexed="64"/>
      </right>
      <top style="thin">
        <color indexed="64"/>
      </top>
      <bottom style="double">
        <color indexed="10"/>
      </bottom>
      <diagonal/>
    </border>
    <border>
      <left style="dotted">
        <color indexed="64"/>
      </left>
      <right style="double">
        <color indexed="10"/>
      </right>
      <top style="thin">
        <color indexed="64"/>
      </top>
      <bottom style="double">
        <color indexed="10"/>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style="thin">
        <color indexed="64"/>
      </top>
      <bottom style="double">
        <color indexed="1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10"/>
      </right>
      <top style="thin">
        <color indexed="64"/>
      </top>
      <bottom style="thin">
        <color indexed="64"/>
      </bottom>
      <diagonal/>
    </border>
    <border>
      <left style="thin">
        <color indexed="64"/>
      </left>
      <right style="double">
        <color indexed="10"/>
      </right>
      <top style="thin">
        <color indexed="64"/>
      </top>
      <bottom style="double">
        <color indexed="1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8"/>
      </left>
      <right style="thin">
        <color indexed="8"/>
      </right>
      <top/>
      <bottom style="medium">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double">
        <color indexed="10"/>
      </top>
      <bottom style="thin">
        <color indexed="8"/>
      </bottom>
      <diagonal/>
    </border>
    <border>
      <left style="double">
        <color indexed="10"/>
      </left>
      <right style="thin">
        <color indexed="8"/>
      </right>
      <top style="thin">
        <color indexed="8"/>
      </top>
      <bottom style="thin">
        <color indexed="8"/>
      </bottom>
      <diagonal/>
    </border>
    <border>
      <left style="thin">
        <color indexed="8"/>
      </left>
      <right style="double">
        <color indexed="10"/>
      </right>
      <top style="thin">
        <color indexed="8"/>
      </top>
      <bottom style="thin">
        <color indexed="8"/>
      </bottom>
      <diagonal/>
    </border>
    <border>
      <left style="double">
        <color indexed="10"/>
      </left>
      <right style="thin">
        <color indexed="8"/>
      </right>
      <top style="thin">
        <color indexed="8"/>
      </top>
      <bottom style="double">
        <color indexed="10"/>
      </bottom>
      <diagonal/>
    </border>
    <border>
      <left style="thin">
        <color indexed="8"/>
      </left>
      <right style="thin">
        <color indexed="8"/>
      </right>
      <top style="thin">
        <color indexed="8"/>
      </top>
      <bottom style="double">
        <color indexed="10"/>
      </bottom>
      <diagonal/>
    </border>
    <border>
      <left style="thin">
        <color indexed="8"/>
      </left>
      <right style="double">
        <color indexed="10"/>
      </right>
      <top style="thin">
        <color indexed="8"/>
      </top>
      <bottom style="double">
        <color indexed="10"/>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tted">
        <color indexed="64"/>
      </left>
      <right style="double">
        <color indexed="64"/>
      </right>
      <top style="thin">
        <color indexed="64"/>
      </top>
      <bottom style="double">
        <color indexed="10"/>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uble">
        <color indexed="10"/>
      </right>
      <top/>
      <bottom style="thin">
        <color indexed="64"/>
      </bottom>
      <diagonal/>
    </border>
    <border>
      <left/>
      <right style="double">
        <color indexed="64"/>
      </right>
      <top style="thin">
        <color indexed="64"/>
      </top>
      <bottom style="thin">
        <color indexed="64"/>
      </bottom>
      <diagonal/>
    </border>
    <border>
      <left style="double">
        <color indexed="10"/>
      </left>
      <right style="thin">
        <color indexed="8"/>
      </right>
      <top style="double">
        <color indexed="10"/>
      </top>
      <bottom style="thin">
        <color indexed="8"/>
      </bottom>
      <diagonal/>
    </border>
    <border>
      <left style="double">
        <color indexed="64"/>
      </left>
      <right style="double">
        <color indexed="64"/>
      </right>
      <top style="double">
        <color indexed="64"/>
      </top>
      <bottom style="double">
        <color indexed="64"/>
      </bottom>
      <diagonal/>
    </border>
    <border>
      <left style="thin">
        <color indexed="8"/>
      </left>
      <right style="double">
        <color indexed="10"/>
      </right>
      <top style="double">
        <color indexed="10"/>
      </top>
      <bottom style="thin">
        <color indexed="8"/>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top style="double">
        <color indexed="10"/>
      </top>
      <bottom/>
      <diagonal/>
    </border>
    <border>
      <left style="thin">
        <color indexed="64"/>
      </left>
      <right style="double">
        <color indexed="64"/>
      </right>
      <top style="double">
        <color indexed="10"/>
      </top>
      <bottom style="thin">
        <color indexed="64"/>
      </bottom>
      <diagonal/>
    </border>
    <border>
      <left/>
      <right style="double">
        <color indexed="64"/>
      </right>
      <top style="double">
        <color indexed="10"/>
      </top>
      <bottom style="thin">
        <color indexed="64"/>
      </bottom>
      <diagonal/>
    </border>
    <border>
      <left/>
      <right style="double">
        <color indexed="10"/>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10"/>
      </right>
      <top style="thin">
        <color indexed="64"/>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ck">
        <color indexed="64"/>
      </left>
      <right/>
      <top style="thick">
        <color indexed="64"/>
      </top>
      <bottom style="thick">
        <color indexed="64"/>
      </bottom>
      <diagonal/>
    </border>
    <border>
      <left style="thin">
        <color indexed="64"/>
      </left>
      <right style="double">
        <color indexed="10"/>
      </right>
      <top style="double">
        <color indexed="10"/>
      </top>
      <bottom style="thin">
        <color indexed="64"/>
      </bottom>
      <diagonal/>
    </border>
    <border>
      <left style="double">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10"/>
      </bottom>
      <diagonal/>
    </border>
    <border>
      <left style="thin">
        <color indexed="64"/>
      </left>
      <right style="medium">
        <color indexed="64"/>
      </right>
      <top style="thin">
        <color indexed="64"/>
      </top>
      <bottom style="double">
        <color indexed="10"/>
      </bottom>
      <diagonal/>
    </border>
    <border>
      <left style="thin">
        <color indexed="64"/>
      </left>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tted">
        <color indexed="64"/>
      </left>
      <right style="double">
        <color indexed="64"/>
      </right>
      <top style="thin">
        <color indexed="64"/>
      </top>
      <bottom style="thin">
        <color indexed="64"/>
      </bottom>
      <diagonal/>
    </border>
    <border>
      <left style="thin">
        <color indexed="64"/>
      </left>
      <right/>
      <top style="double">
        <color indexed="10"/>
      </top>
      <bottom style="double">
        <color indexed="10"/>
      </bottom>
      <diagonal/>
    </border>
    <border>
      <left/>
      <right/>
      <top style="double">
        <color indexed="10"/>
      </top>
      <bottom style="double">
        <color indexed="10"/>
      </bottom>
      <diagonal/>
    </border>
    <border>
      <left style="dashed">
        <color indexed="64"/>
      </left>
      <right/>
      <top style="thin">
        <color indexed="64"/>
      </top>
      <bottom/>
      <diagonal/>
    </border>
    <border>
      <left style="thin">
        <color indexed="64"/>
      </left>
      <right style="double">
        <color indexed="64"/>
      </right>
      <top style="double">
        <color indexed="64"/>
      </top>
      <bottom/>
      <diagonal/>
    </border>
    <border>
      <left/>
      <right style="double">
        <color indexed="64"/>
      </right>
      <top style="double">
        <color indexed="64"/>
      </top>
      <bottom/>
      <diagonal/>
    </border>
    <border>
      <left style="double">
        <color indexed="10"/>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medium">
        <color indexed="64"/>
      </left>
      <right/>
      <top style="double">
        <color indexed="64"/>
      </top>
      <bottom style="double">
        <color indexed="64"/>
      </bottom>
      <diagonal/>
    </border>
    <border>
      <left/>
      <right style="hair">
        <color indexed="64"/>
      </right>
      <top style="double">
        <color indexed="64"/>
      </top>
      <bottom style="double">
        <color indexed="64"/>
      </bottom>
      <diagonal/>
    </border>
    <border>
      <left/>
      <right style="hair">
        <color indexed="64"/>
      </right>
      <top style="hair">
        <color indexed="64"/>
      </top>
      <bottom style="thin">
        <color indexed="64"/>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hair">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style="double">
        <color indexed="10"/>
      </left>
      <right/>
      <top style="thin">
        <color indexed="64"/>
      </top>
      <bottom style="double">
        <color indexed="10"/>
      </bottom>
      <diagonal/>
    </border>
    <border>
      <left/>
      <right style="double">
        <color indexed="10"/>
      </right>
      <top style="thin">
        <color indexed="64"/>
      </top>
      <bottom style="double">
        <color indexed="10"/>
      </bottom>
      <diagonal/>
    </border>
    <border>
      <left style="double">
        <color indexed="10"/>
      </left>
      <right/>
      <top style="thin">
        <color indexed="64"/>
      </top>
      <bottom/>
      <diagonal/>
    </border>
    <border>
      <left style="double">
        <color indexed="10"/>
      </left>
      <right/>
      <top style="double">
        <color indexed="10"/>
      </top>
      <bottom/>
      <diagonal/>
    </border>
    <border>
      <left/>
      <right/>
      <top style="double">
        <color indexed="10"/>
      </top>
      <bottom/>
      <diagonal/>
    </border>
    <border>
      <left/>
      <right style="double">
        <color indexed="10"/>
      </right>
      <top style="double">
        <color indexed="10"/>
      </top>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double">
        <color indexed="10"/>
      </left>
      <right/>
      <top/>
      <bottom/>
      <diagonal/>
    </border>
    <border>
      <left/>
      <right style="thin">
        <color indexed="64"/>
      </right>
      <top style="thin">
        <color indexed="64"/>
      </top>
      <bottom style="medium">
        <color indexed="64"/>
      </bottom>
      <diagonal/>
    </border>
    <border>
      <left style="double">
        <color indexed="10"/>
      </left>
      <right/>
      <top/>
      <bottom style="double">
        <color indexed="10"/>
      </bottom>
      <diagonal/>
    </border>
    <border>
      <left/>
      <right style="thin">
        <color indexed="64"/>
      </right>
      <top/>
      <bottom style="double">
        <color indexed="10"/>
      </bottom>
      <diagonal/>
    </border>
    <border>
      <left/>
      <right style="thin">
        <color indexed="64"/>
      </right>
      <top style="double">
        <color indexed="10"/>
      </top>
      <bottom/>
      <diagonal/>
    </border>
    <border>
      <left/>
      <right style="thin">
        <color indexed="64"/>
      </right>
      <top style="double">
        <color indexed="10"/>
      </top>
      <bottom style="double">
        <color indexed="10"/>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style="medium">
        <color indexed="64"/>
      </top>
      <bottom/>
      <diagonal/>
    </border>
    <border>
      <left style="thin">
        <color indexed="64"/>
      </left>
      <right/>
      <top/>
      <bottom style="double">
        <color indexed="10"/>
      </bottom>
      <diagonal/>
    </border>
    <border>
      <left/>
      <right/>
      <top/>
      <bottom style="double">
        <color indexed="10"/>
      </bottom>
      <diagonal/>
    </border>
    <border>
      <left style="double">
        <color indexed="10"/>
      </left>
      <right/>
      <top style="double">
        <color indexed="10"/>
      </top>
      <bottom style="double">
        <color indexed="10"/>
      </bottom>
      <diagonal/>
    </border>
    <border>
      <left/>
      <right style="double">
        <color indexed="10"/>
      </right>
      <top style="double">
        <color indexed="10"/>
      </top>
      <bottom style="double">
        <color indexed="10"/>
      </bottom>
      <diagonal/>
    </border>
    <border>
      <left/>
      <right style="thin">
        <color indexed="64"/>
      </right>
      <top style="double">
        <color indexed="64"/>
      </top>
      <bottom/>
      <diagonal/>
    </border>
    <border>
      <left style="double">
        <color indexed="64"/>
      </left>
      <right/>
      <top style="double">
        <color indexed="64"/>
      </top>
      <bottom style="double">
        <color indexed="10"/>
      </bottom>
      <diagonal/>
    </border>
    <border>
      <left/>
      <right/>
      <top style="double">
        <color indexed="64"/>
      </top>
      <bottom style="double">
        <color indexed="10"/>
      </bottom>
      <diagonal/>
    </border>
    <border>
      <left/>
      <right style="thin">
        <color indexed="64"/>
      </right>
      <top style="double">
        <color indexed="64"/>
      </top>
      <bottom style="double">
        <color indexed="10"/>
      </bottom>
      <diagonal/>
    </border>
    <border>
      <left style="double">
        <color indexed="10"/>
      </left>
      <right/>
      <top style="double">
        <color indexed="10"/>
      </top>
      <bottom style="thin">
        <color indexed="64"/>
      </bottom>
      <diagonal/>
    </border>
    <border>
      <left style="double">
        <color indexed="64"/>
      </left>
      <right/>
      <top style="double">
        <color indexed="10"/>
      </top>
      <bottom style="thin">
        <color indexed="64"/>
      </bottom>
      <diagonal/>
    </border>
    <border>
      <left style="double">
        <color indexed="10"/>
      </left>
      <right/>
      <top style="thin">
        <color indexed="64"/>
      </top>
      <bottom style="thin">
        <color indexed="64"/>
      </bottom>
      <diagonal/>
    </border>
    <border>
      <left/>
      <right style="thin">
        <color indexed="64"/>
      </right>
      <top/>
      <bottom style="double">
        <color indexed="64"/>
      </bottom>
      <diagonal/>
    </border>
    <border>
      <left style="medium">
        <color indexed="8"/>
      </left>
      <right/>
      <top/>
      <bottom style="medium">
        <color indexed="8"/>
      </bottom>
      <diagonal/>
    </border>
    <border>
      <left/>
      <right/>
      <top/>
      <bottom style="medium">
        <color indexed="8"/>
      </bottom>
      <diagonal/>
    </border>
    <border>
      <left style="double">
        <color indexed="64"/>
      </left>
      <right/>
      <top style="thin">
        <color indexed="64"/>
      </top>
      <bottom style="double">
        <color indexed="64"/>
      </bottom>
      <diagonal/>
    </border>
    <border>
      <left style="double">
        <color indexed="64"/>
      </left>
      <right/>
      <top/>
      <bottom style="double">
        <color indexed="10"/>
      </bottom>
      <diagonal/>
    </border>
    <border>
      <left/>
      <right style="double">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double">
        <color rgb="FFFF0000"/>
      </bottom>
      <diagonal/>
    </border>
    <border>
      <left/>
      <right/>
      <top/>
      <bottom style="double">
        <color indexed="64"/>
      </bottom>
      <diagonal/>
    </border>
    <border>
      <left style="thin">
        <color indexed="64"/>
      </left>
      <right style="thin">
        <color indexed="64"/>
      </right>
      <top style="thin">
        <color indexed="64"/>
      </top>
      <bottom style="double">
        <color rgb="FFFF0000"/>
      </bottom>
      <diagonal/>
    </border>
    <border>
      <left style="double">
        <color rgb="FFFF0000"/>
      </left>
      <right style="thin">
        <color indexed="64"/>
      </right>
      <top/>
      <bottom style="thin">
        <color indexed="64"/>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style="double">
        <color rgb="FFFF0000"/>
      </top>
      <bottom style="thin">
        <color indexed="64"/>
      </bottom>
      <diagonal/>
    </border>
    <border>
      <left/>
      <right style="dashed">
        <color indexed="64"/>
      </right>
      <top style="thin">
        <color indexed="64"/>
      </top>
      <bottom style="medium">
        <color indexed="64"/>
      </bottom>
      <diagonal/>
    </border>
    <border>
      <left/>
      <right style="double">
        <color rgb="FFFF0000"/>
      </right>
      <top/>
      <bottom style="double">
        <color rgb="FFFF0000"/>
      </bottom>
      <diagonal/>
    </border>
    <border>
      <left/>
      <right/>
      <top/>
      <bottom style="double">
        <color rgb="FFFF0000"/>
      </bottom>
      <diagonal/>
    </border>
    <border>
      <left/>
      <right/>
      <top style="thin">
        <color indexed="64"/>
      </top>
      <bottom style="double">
        <color rgb="FFFF0000"/>
      </bottom>
      <diagonal/>
    </border>
    <border>
      <left style="double">
        <color indexed="64"/>
      </left>
      <right/>
      <top style="thin">
        <color indexed="64"/>
      </top>
      <bottom style="double">
        <color rgb="FFFF0000"/>
      </bottom>
      <diagonal/>
    </border>
    <border>
      <left/>
      <right style="double">
        <color rgb="FFFF0000"/>
      </right>
      <top/>
      <bottom/>
      <diagonal/>
    </border>
    <border>
      <left/>
      <right style="double">
        <color rgb="FFFF0000"/>
      </right>
      <top style="thin">
        <color indexed="64"/>
      </top>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style="double">
        <color rgb="FFFF0000"/>
      </bottom>
      <diagonal/>
    </border>
    <border>
      <left style="thin">
        <color indexed="64"/>
      </left>
      <right style="double">
        <color indexed="64"/>
      </right>
      <top style="thin">
        <color indexed="64"/>
      </top>
      <bottom style="double">
        <color rgb="FFFF0000"/>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style="dotted">
        <color indexed="64"/>
      </left>
      <right style="double">
        <color indexed="10"/>
      </right>
      <top style="thin">
        <color indexed="64"/>
      </top>
      <bottom/>
      <diagonal/>
    </border>
    <border>
      <left/>
      <right style="hair">
        <color indexed="64"/>
      </right>
      <top style="thin">
        <color indexed="64"/>
      </top>
      <bottom/>
      <diagonal/>
    </border>
    <border>
      <left/>
      <right style="double">
        <color rgb="FFFF0000"/>
      </right>
      <top style="thin">
        <color indexed="64"/>
      </top>
      <bottom style="thin">
        <color indexed="64"/>
      </bottom>
      <diagonal/>
    </border>
    <border>
      <left/>
      <right style="double">
        <color rgb="FFFF0000"/>
      </right>
      <top style="thin">
        <color indexed="64"/>
      </top>
      <bottom style="double">
        <color rgb="FFFF0000"/>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double">
        <color rgb="FFFF0000"/>
      </left>
      <right style="double">
        <color rgb="FFFF0000"/>
      </right>
      <top style="double">
        <color rgb="FFFF0000"/>
      </top>
      <bottom style="double">
        <color rgb="FFFF0000"/>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double">
        <color rgb="FFFF0000"/>
      </left>
      <right/>
      <top/>
      <bottom style="double">
        <color rgb="FFFF0000"/>
      </bottom>
      <diagonal/>
    </border>
    <border>
      <left style="double">
        <color rgb="FFFF0000"/>
      </left>
      <right/>
      <top style="thin">
        <color indexed="64"/>
      </top>
      <bottom/>
      <diagonal/>
    </border>
    <border>
      <left style="double">
        <color rgb="FFFF0000"/>
      </left>
      <right/>
      <top style="thin">
        <color indexed="64"/>
      </top>
      <bottom style="thin">
        <color indexed="64"/>
      </bottom>
      <diagonal/>
    </border>
    <border>
      <left style="medium">
        <color theme="1"/>
      </left>
      <right style="double">
        <color rgb="FFFF0000"/>
      </right>
      <top style="thin">
        <color indexed="64"/>
      </top>
      <bottom/>
      <diagonal/>
    </border>
    <border>
      <left style="double">
        <color rgb="FFFF0000"/>
      </left>
      <right/>
      <top style="double">
        <color rgb="FFFF0000"/>
      </top>
      <bottom style="thin">
        <color indexed="64"/>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medium">
        <color theme="1"/>
      </left>
      <right style="double">
        <color rgb="FFFF0000"/>
      </right>
      <top/>
      <bottom/>
      <diagonal/>
    </border>
    <border>
      <left style="medium">
        <color theme="1"/>
      </left>
      <right style="double">
        <color rgb="FFFF0000"/>
      </right>
      <top/>
      <bottom style="thin">
        <color indexed="64"/>
      </bottom>
      <diagonal/>
    </border>
    <border>
      <left style="double">
        <color rgb="FFFF0000"/>
      </left>
      <right/>
      <top/>
      <bottom style="thin">
        <color indexed="64"/>
      </bottom>
      <diagonal/>
    </border>
    <border>
      <left/>
      <right style="double">
        <color rgb="FFFF0000"/>
      </right>
      <top/>
      <bottom style="thin">
        <color indexed="64"/>
      </bottom>
      <diagonal/>
    </border>
    <border>
      <left style="double">
        <color rgb="FFFF0000"/>
      </left>
      <right/>
      <top style="thin">
        <color indexed="64"/>
      </top>
      <bottom style="double">
        <color rgb="FFFF0000"/>
      </bottom>
      <diagonal/>
    </border>
    <border>
      <left style="medium">
        <color theme="1"/>
      </left>
      <right style="double">
        <color rgb="FFFF0000"/>
      </right>
      <top/>
      <bottom style="medium">
        <color theme="1"/>
      </bottom>
      <diagonal/>
    </border>
    <border>
      <left/>
      <right/>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hair">
        <color auto="1"/>
      </right>
      <top style="thin">
        <color indexed="64"/>
      </top>
      <bottom style="double">
        <color auto="1"/>
      </bottom>
      <diagonal/>
    </border>
    <border>
      <left style="hair">
        <color auto="1"/>
      </left>
      <right style="thin">
        <color auto="1"/>
      </right>
      <top style="thin">
        <color indexed="64"/>
      </top>
      <bottom style="double">
        <color auto="1"/>
      </bottom>
      <diagonal/>
    </border>
    <border>
      <left style="thin">
        <color auto="1"/>
      </left>
      <right style="double">
        <color auto="1"/>
      </right>
      <top style="thin">
        <color auto="1"/>
      </top>
      <bottom style="double">
        <color auto="1"/>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auto="1"/>
      </left>
      <right style="hair">
        <color auto="1"/>
      </right>
      <top style="double">
        <color rgb="FFFF0000"/>
      </top>
      <bottom style="thin">
        <color indexed="64"/>
      </bottom>
      <diagonal/>
    </border>
    <border>
      <left style="hair">
        <color auto="1"/>
      </left>
      <right style="thin">
        <color auto="1"/>
      </right>
      <top style="double">
        <color rgb="FFFF0000"/>
      </top>
      <bottom style="thin">
        <color indexed="64"/>
      </bottom>
      <diagonal/>
    </border>
    <border>
      <left style="thin">
        <color auto="1"/>
      </left>
      <right style="double">
        <color rgb="FFFF0000"/>
      </right>
      <top style="double">
        <color rgb="FFFF0000"/>
      </top>
      <bottom style="thin">
        <color indexed="64"/>
      </bottom>
      <diagonal/>
    </border>
    <border>
      <left style="thin">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style="thin">
        <color indexed="64"/>
      </left>
      <right/>
      <top style="thin">
        <color indexed="64"/>
      </top>
      <bottom style="double">
        <color rgb="FFFF0000"/>
      </bottom>
      <diagonal/>
    </border>
    <border>
      <left style="thin">
        <color auto="1"/>
      </left>
      <right style="hair">
        <color auto="1"/>
      </right>
      <top style="thin">
        <color indexed="64"/>
      </top>
      <bottom style="double">
        <color rgb="FFFF0000"/>
      </bottom>
      <diagonal/>
    </border>
    <border>
      <left style="hair">
        <color auto="1"/>
      </left>
      <right style="thin">
        <color auto="1"/>
      </right>
      <top style="thin">
        <color indexed="64"/>
      </top>
      <bottom style="double">
        <color rgb="FFFF0000"/>
      </bottom>
      <diagonal/>
    </border>
    <border>
      <left style="double">
        <color auto="1"/>
      </left>
      <right/>
      <top style="double">
        <color rgb="FFFF0000"/>
      </top>
      <bottom style="double">
        <color auto="1"/>
      </bottom>
      <diagonal/>
    </border>
    <border>
      <left/>
      <right/>
      <top style="double">
        <color rgb="FFFF0000"/>
      </top>
      <bottom style="double">
        <color auto="1"/>
      </bottom>
      <diagonal/>
    </border>
    <border>
      <left/>
      <right style="double">
        <color auto="1"/>
      </right>
      <top/>
      <bottom style="double">
        <color auto="1"/>
      </bottom>
      <diagonal/>
    </border>
    <border>
      <left style="medium">
        <color indexed="64"/>
      </left>
      <right style="thin">
        <color indexed="64"/>
      </right>
      <top/>
      <bottom style="thin">
        <color indexed="64"/>
      </bottom>
      <diagonal/>
    </border>
    <border>
      <left/>
      <right style="medium">
        <color indexed="64"/>
      </right>
      <top/>
      <bottom style="double">
        <color indexed="10"/>
      </bottom>
      <diagonal/>
    </border>
    <border>
      <left style="double">
        <color indexed="10"/>
      </left>
      <right style="double">
        <color indexed="10"/>
      </right>
      <top style="double">
        <color indexed="10"/>
      </top>
      <bottom/>
      <diagonal/>
    </border>
    <border>
      <left style="double">
        <color indexed="10"/>
      </left>
      <right style="double">
        <color indexed="10"/>
      </right>
      <top/>
      <bottom/>
      <diagonal/>
    </border>
    <border>
      <left/>
      <right/>
      <top style="double">
        <color indexed="10"/>
      </top>
      <bottom style="double">
        <color indexed="10"/>
      </bottom>
      <diagonal/>
    </border>
    <border>
      <left/>
      <right style="thin">
        <color indexed="64"/>
      </right>
      <top style="double">
        <color indexed="10"/>
      </top>
      <bottom style="double">
        <color indexed="10"/>
      </bottom>
      <diagonal/>
    </border>
    <border>
      <left style="thin">
        <color indexed="64"/>
      </left>
      <right style="thin">
        <color indexed="64"/>
      </right>
      <top style="double">
        <color indexed="10"/>
      </top>
      <bottom style="double">
        <color indexed="10"/>
      </bottom>
      <diagonal/>
    </border>
    <border>
      <left style="thin">
        <color indexed="64"/>
      </left>
      <right/>
      <top style="double">
        <color indexed="10"/>
      </top>
      <bottom style="double">
        <color indexed="10"/>
      </bottom>
      <diagonal/>
    </border>
    <border>
      <left style="thin">
        <color indexed="64"/>
      </left>
      <right style="double">
        <color indexed="10"/>
      </right>
      <top style="double">
        <color indexed="10"/>
      </top>
      <bottom style="double">
        <color indexed="10"/>
      </bottom>
      <diagonal/>
    </border>
    <border>
      <left style="thin">
        <color indexed="64"/>
      </left>
      <right style="double">
        <color indexed="10"/>
      </right>
      <top/>
      <bottom style="thin">
        <color indexed="64"/>
      </bottom>
      <diagonal/>
    </border>
    <border>
      <left style="thin">
        <color indexed="64"/>
      </left>
      <right style="thin">
        <color indexed="64"/>
      </right>
      <top/>
      <bottom style="double">
        <color indexed="10"/>
      </bottom>
      <diagonal/>
    </border>
    <border>
      <left/>
      <right/>
      <top style="double">
        <color indexed="10"/>
      </top>
      <bottom style="double">
        <color indexed="10"/>
      </bottom>
      <diagonal/>
    </border>
    <border>
      <left/>
      <right style="thin">
        <color indexed="64"/>
      </right>
      <top style="double">
        <color indexed="10"/>
      </top>
      <bottom style="double">
        <color indexed="10"/>
      </bottom>
      <diagonal/>
    </border>
    <border>
      <left style="thin">
        <color indexed="64"/>
      </left>
      <right style="thin">
        <color indexed="64"/>
      </right>
      <top style="double">
        <color indexed="10"/>
      </top>
      <bottom style="double">
        <color indexed="10"/>
      </bottom>
      <diagonal/>
    </border>
    <border>
      <left style="thin">
        <color indexed="64"/>
      </left>
      <right/>
      <top style="double">
        <color indexed="10"/>
      </top>
      <bottom style="double">
        <color indexed="10"/>
      </bottom>
      <diagonal/>
    </border>
    <border>
      <left style="thin">
        <color indexed="64"/>
      </left>
      <right style="double">
        <color indexed="10"/>
      </right>
      <top style="double">
        <color indexed="10"/>
      </top>
      <bottom style="double">
        <color indexed="10"/>
      </bottom>
      <diagonal/>
    </border>
    <border>
      <left/>
      <right/>
      <top style="double">
        <color indexed="10"/>
      </top>
      <bottom/>
      <diagonal/>
    </border>
    <border>
      <left style="double">
        <color indexed="10"/>
      </left>
      <right style="thin">
        <color indexed="64"/>
      </right>
      <top style="double">
        <color auto="1"/>
      </top>
      <bottom style="double">
        <color auto="1"/>
      </bottom>
      <diagonal/>
    </border>
    <border>
      <left style="double">
        <color indexed="10"/>
      </left>
      <right style="thin">
        <color indexed="64"/>
      </right>
      <top style="double">
        <color auto="1"/>
      </top>
      <bottom style="thin">
        <color indexed="64"/>
      </bottom>
      <diagonal/>
    </border>
    <border>
      <left style="double">
        <color indexed="10"/>
      </left>
      <right style="thin">
        <color indexed="64"/>
      </right>
      <top style="thin">
        <color indexed="64"/>
      </top>
      <bottom style="double">
        <color auto="1"/>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auto="1"/>
      </left>
      <right style="hair">
        <color auto="1"/>
      </right>
      <top style="thin">
        <color indexed="64"/>
      </top>
      <bottom style="double">
        <color auto="1"/>
      </bottom>
      <diagonal/>
    </border>
    <border>
      <left style="thin">
        <color auto="1"/>
      </left>
      <right style="hair">
        <color auto="1"/>
      </right>
      <top style="double">
        <color indexed="64"/>
      </top>
      <bottom/>
      <diagonal/>
    </border>
    <border>
      <left style="hair">
        <color auto="1"/>
      </left>
      <right style="hair">
        <color auto="1"/>
      </right>
      <top style="double">
        <color indexed="64"/>
      </top>
      <bottom/>
      <diagonal/>
    </border>
    <border>
      <left style="hair">
        <color auto="1"/>
      </left>
      <right style="thin">
        <color indexed="64"/>
      </right>
      <top style="double">
        <color indexed="64"/>
      </top>
      <bottom/>
      <diagonal/>
    </border>
    <border>
      <left style="hair">
        <color auto="1"/>
      </left>
      <right style="hair">
        <color auto="1"/>
      </right>
      <top style="double">
        <color rgb="FFFF0000"/>
      </top>
      <bottom style="thin">
        <color indexed="64"/>
      </bottom>
      <diagonal/>
    </border>
    <border>
      <left style="hair">
        <color auto="1"/>
      </left>
      <right style="hair">
        <color auto="1"/>
      </right>
      <top style="thin">
        <color indexed="64"/>
      </top>
      <bottom style="double">
        <color rgb="FFFF0000"/>
      </bottom>
      <diagonal/>
    </border>
    <border diagonalUp="1">
      <left style="medium">
        <color indexed="64"/>
      </left>
      <right style="thin">
        <color indexed="64"/>
      </right>
      <top style="thin">
        <color indexed="64"/>
      </top>
      <bottom style="thin">
        <color indexed="64"/>
      </bottom>
      <diagonal style="thin">
        <color indexed="64"/>
      </diagonal>
    </border>
    <border>
      <left/>
      <right style="medium">
        <color indexed="64"/>
      </right>
      <top style="double">
        <color rgb="FFFF0000"/>
      </top>
      <bottom style="thin">
        <color indexed="64"/>
      </bottom>
      <diagonal/>
    </border>
    <border>
      <left style="thin">
        <color auto="1"/>
      </left>
      <right style="double">
        <color rgb="FFFF0000"/>
      </right>
      <top/>
      <bottom style="double">
        <color rgb="FFFF0000"/>
      </bottom>
      <diagonal/>
    </border>
    <border>
      <left style="dashed">
        <color indexed="64"/>
      </left>
      <right style="dashed">
        <color indexed="64"/>
      </right>
      <top style="medium">
        <color indexed="64"/>
      </top>
      <bottom style="medium">
        <color indexed="64"/>
      </bottom>
      <diagonal/>
    </border>
    <border>
      <left style="double">
        <color indexed="10"/>
      </left>
      <right/>
      <top style="double">
        <color indexed="10"/>
      </top>
      <bottom/>
      <diagonal/>
    </border>
    <border>
      <left/>
      <right style="thin">
        <color indexed="64"/>
      </right>
      <top style="double">
        <color indexed="10"/>
      </top>
      <bottom/>
      <diagonal/>
    </border>
    <border>
      <left style="thin">
        <color indexed="64"/>
      </left>
      <right/>
      <top style="double">
        <color indexed="10"/>
      </top>
      <bottom/>
      <diagonal/>
    </border>
    <border>
      <left/>
      <right/>
      <top style="double">
        <color indexed="10"/>
      </top>
      <bottom/>
      <diagonal/>
    </border>
    <border>
      <left style="double">
        <color indexed="10"/>
      </left>
      <right style="thin">
        <color indexed="64"/>
      </right>
      <top style="double">
        <color indexed="10"/>
      </top>
      <bottom style="thin">
        <color indexed="64"/>
      </bottom>
      <diagonal/>
    </border>
    <border>
      <left style="thin">
        <color indexed="64"/>
      </left>
      <right style="thin">
        <color indexed="64"/>
      </right>
      <top style="double">
        <color indexed="10"/>
      </top>
      <bottom style="thin">
        <color indexed="64"/>
      </bottom>
      <diagonal/>
    </border>
    <border>
      <left style="thin">
        <color indexed="64"/>
      </left>
      <right/>
      <top style="double">
        <color indexed="10"/>
      </top>
      <bottom style="thin">
        <color indexed="64"/>
      </bottom>
      <diagonal/>
    </border>
    <border>
      <left style="thin">
        <color indexed="64"/>
      </left>
      <right style="double">
        <color indexed="10"/>
      </right>
      <top style="double">
        <color indexed="10"/>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10"/>
      </top>
      <bottom style="thin">
        <color indexed="64"/>
      </bottom>
      <diagonal/>
    </border>
    <border>
      <left style="double">
        <color indexed="64"/>
      </left>
      <right style="thin">
        <color indexed="64"/>
      </right>
      <top style="double">
        <color indexed="10"/>
      </top>
      <bottom style="thin">
        <color indexed="64"/>
      </bottom>
      <diagonal/>
    </border>
    <border>
      <left/>
      <right style="double">
        <color indexed="10"/>
      </right>
      <top style="double">
        <color indexed="10"/>
      </top>
      <bottom style="thin">
        <color indexed="64"/>
      </bottom>
      <diagonal/>
    </border>
    <border>
      <left/>
      <right style="double">
        <color indexed="10"/>
      </right>
      <top/>
      <bottom style="double">
        <color indexed="10"/>
      </bottom>
      <diagonal/>
    </border>
    <border>
      <left/>
      <right/>
      <top style="thin">
        <color indexed="64"/>
      </top>
      <bottom style="double">
        <color indexed="10"/>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right/>
      <top style="double">
        <color indexed="10"/>
      </top>
      <bottom style="thin">
        <color indexed="64"/>
      </bottom>
      <diagonal/>
    </border>
    <border>
      <left/>
      <right style="thin">
        <color indexed="64"/>
      </right>
      <top style="double">
        <color indexed="10"/>
      </top>
      <bottom style="thin">
        <color indexed="64"/>
      </bottom>
      <diagonal/>
    </border>
    <border>
      <left/>
      <right/>
      <top style="double">
        <color indexed="10"/>
      </top>
      <bottom style="double">
        <color indexed="10"/>
      </bottom>
      <diagonal/>
    </border>
    <border>
      <left/>
      <right style="thin">
        <color indexed="64"/>
      </right>
      <top style="double">
        <color indexed="10"/>
      </top>
      <bottom style="double">
        <color indexed="10"/>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10"/>
      </bottom>
      <diagonal/>
    </border>
    <border>
      <left style="dotted">
        <color indexed="64"/>
      </left>
      <right/>
      <top style="double">
        <color indexed="10"/>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style="double">
        <color indexed="10"/>
      </top>
      <bottom style="thin">
        <color indexed="64"/>
      </bottom>
      <diagonal/>
    </border>
    <border>
      <left style="dotted">
        <color indexed="64"/>
      </left>
      <right style="thin">
        <color indexed="64"/>
      </right>
      <top style="thin">
        <color indexed="64"/>
      </top>
      <bottom style="double">
        <color indexed="10"/>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uble">
        <color indexed="10"/>
      </top>
      <bottom style="thin">
        <color indexed="64"/>
      </bottom>
      <diagonal/>
    </border>
    <border>
      <left style="double">
        <color indexed="64"/>
      </left>
      <right/>
      <top/>
      <bottom style="double">
        <color indexed="64"/>
      </bottom>
      <diagonal/>
    </border>
    <border>
      <left style="thin">
        <color indexed="64"/>
      </left>
      <right style="double">
        <color indexed="64"/>
      </right>
      <top style="double">
        <color rgb="FFFF0000"/>
      </top>
      <bottom style="thin">
        <color indexed="64"/>
      </bottom>
      <diagonal/>
    </border>
    <border>
      <left style="double">
        <color indexed="64"/>
      </left>
      <right/>
      <top style="double">
        <color rgb="FFFF0000"/>
      </top>
      <bottom style="thin">
        <color indexed="64"/>
      </bottom>
      <diagonal/>
    </border>
    <border>
      <left/>
      <right style="thin">
        <color indexed="64"/>
      </right>
      <top style="double">
        <color rgb="FFFF0000"/>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double">
        <color indexed="10"/>
      </top>
      <bottom/>
      <diagonal/>
    </border>
    <border>
      <left style="double">
        <color rgb="FFFF0000"/>
      </left>
      <right style="double">
        <color rgb="FFFF0000"/>
      </right>
      <top style="double">
        <color rgb="FFFF0000"/>
      </top>
      <bottom/>
      <diagonal/>
    </border>
    <border>
      <left style="thin">
        <color indexed="64"/>
      </left>
      <right style="double">
        <color rgb="FFFF0000"/>
      </right>
      <top/>
      <bottom style="thin">
        <color indexed="64"/>
      </bottom>
      <diagonal/>
    </border>
    <border>
      <left style="thin">
        <color indexed="64"/>
      </left>
      <right style="double">
        <color rgb="FFFF0000"/>
      </right>
      <top style="thin">
        <color indexed="64"/>
      </top>
      <bottom/>
      <diagonal/>
    </border>
    <border>
      <left style="medium">
        <color indexed="64"/>
      </left>
      <right/>
      <top style="thin">
        <color indexed="64"/>
      </top>
      <bottom style="double">
        <color rgb="FFFF0000"/>
      </bottom>
      <diagonal/>
    </border>
    <border>
      <left style="medium">
        <color auto="1"/>
      </left>
      <right style="double">
        <color rgb="FFFF0000"/>
      </right>
      <top style="thin">
        <color auto="1"/>
      </top>
      <bottom style="medium">
        <color auto="1"/>
      </bottom>
      <diagonal/>
    </border>
    <border>
      <left style="double">
        <color rgb="FFFF0000"/>
      </left>
      <right/>
      <top style="double">
        <color rgb="FFFF0000"/>
      </top>
      <bottom style="thin">
        <color theme="1"/>
      </bottom>
      <diagonal/>
    </border>
    <border>
      <left style="double">
        <color rgb="FFFF0000"/>
      </left>
      <right/>
      <top style="thin">
        <color theme="1"/>
      </top>
      <bottom style="double">
        <color rgb="FFFF0000"/>
      </bottom>
      <diagonal/>
    </border>
    <border>
      <left/>
      <right style="thin">
        <color theme="1"/>
      </right>
      <top style="thin">
        <color theme="1"/>
      </top>
      <bottom style="double">
        <color rgb="FFFF0000"/>
      </bottom>
      <diagonal/>
    </border>
    <border>
      <left/>
      <right style="thin">
        <color theme="1"/>
      </right>
      <top style="double">
        <color rgb="FFFF0000"/>
      </top>
      <bottom style="thin">
        <color theme="1"/>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style="hair">
        <color indexed="64"/>
      </bottom>
      <diagonal/>
    </border>
    <border>
      <left style="double">
        <color rgb="FFFF0000"/>
      </left>
      <right style="hair">
        <color indexed="64"/>
      </right>
      <top style="double">
        <color rgb="FFFF0000"/>
      </top>
      <bottom style="hair">
        <color indexed="64"/>
      </bottom>
      <diagonal/>
    </border>
    <border>
      <left style="hair">
        <color indexed="64"/>
      </left>
      <right/>
      <top style="double">
        <color rgb="FFFF0000"/>
      </top>
      <bottom style="hair">
        <color indexed="64"/>
      </bottom>
      <diagonal/>
    </border>
    <border>
      <left/>
      <right style="hair">
        <color indexed="64"/>
      </right>
      <top style="double">
        <color rgb="FFFF0000"/>
      </top>
      <bottom style="hair">
        <color indexed="64"/>
      </bottom>
      <diagonal/>
    </border>
    <border>
      <left style="hair">
        <color indexed="64"/>
      </left>
      <right style="hair">
        <color indexed="64"/>
      </right>
      <top style="double">
        <color rgb="FFFF0000"/>
      </top>
      <bottom style="hair">
        <color indexed="64"/>
      </bottom>
      <diagonal/>
    </border>
    <border>
      <left/>
      <right/>
      <top style="double">
        <color rgb="FFFF0000"/>
      </top>
      <bottom style="hair">
        <color indexed="64"/>
      </bottom>
      <diagonal/>
    </border>
    <border>
      <left/>
      <right style="double">
        <color rgb="FFFF0000"/>
      </right>
      <top style="double">
        <color rgb="FFFF0000"/>
      </top>
      <bottom style="hair">
        <color indexed="64"/>
      </bottom>
      <diagonal/>
    </border>
    <border>
      <left style="double">
        <color rgb="FFFF0000"/>
      </left>
      <right style="hair">
        <color indexed="64"/>
      </right>
      <top style="hair">
        <color indexed="64"/>
      </top>
      <bottom style="hair">
        <color indexed="64"/>
      </bottom>
      <diagonal/>
    </border>
    <border>
      <left/>
      <right style="double">
        <color rgb="FFFF0000"/>
      </right>
      <top style="hair">
        <color indexed="64"/>
      </top>
      <bottom style="hair">
        <color indexed="64"/>
      </bottom>
      <diagonal/>
    </border>
    <border>
      <left style="double">
        <color rgb="FFFF0000"/>
      </left>
      <right style="hair">
        <color indexed="64"/>
      </right>
      <top style="hair">
        <color indexed="64"/>
      </top>
      <bottom style="double">
        <color rgb="FFFF0000"/>
      </bottom>
      <diagonal/>
    </border>
    <border>
      <left style="hair">
        <color indexed="64"/>
      </left>
      <right/>
      <top style="hair">
        <color indexed="64"/>
      </top>
      <bottom style="double">
        <color rgb="FFFF0000"/>
      </bottom>
      <diagonal/>
    </border>
    <border>
      <left/>
      <right style="hair">
        <color indexed="64"/>
      </right>
      <top style="hair">
        <color indexed="64"/>
      </top>
      <bottom style="double">
        <color rgb="FFFF0000"/>
      </bottom>
      <diagonal/>
    </border>
    <border>
      <left style="hair">
        <color indexed="64"/>
      </left>
      <right style="hair">
        <color indexed="64"/>
      </right>
      <top style="hair">
        <color indexed="64"/>
      </top>
      <bottom style="double">
        <color rgb="FFFF0000"/>
      </bottom>
      <diagonal/>
    </border>
    <border>
      <left/>
      <right/>
      <top style="hair">
        <color indexed="64"/>
      </top>
      <bottom style="double">
        <color rgb="FFFF0000"/>
      </bottom>
      <diagonal/>
    </border>
    <border>
      <left/>
      <right style="double">
        <color rgb="FFFF0000"/>
      </right>
      <top style="hair">
        <color indexed="64"/>
      </top>
      <bottom style="double">
        <color rgb="FFFF0000"/>
      </bottom>
      <diagonal/>
    </border>
    <border>
      <left style="medium">
        <color indexed="64"/>
      </left>
      <right style="double">
        <color rgb="FFFF0000"/>
      </right>
      <top style="thin">
        <color indexed="64"/>
      </top>
      <bottom style="thin">
        <color indexed="64"/>
      </bottom>
      <diagonal/>
    </border>
    <border>
      <left style="hair">
        <color indexed="64"/>
      </left>
      <right/>
      <top style="thin">
        <color indexed="64"/>
      </top>
      <bottom/>
      <diagonal/>
    </border>
    <border>
      <left style="thin">
        <color indexed="64"/>
      </left>
      <right style="thin">
        <color indexed="64"/>
      </right>
      <top style="thin">
        <color indexed="64"/>
      </top>
      <bottom style="double">
        <color indexed="10"/>
      </bottom>
      <diagonal/>
    </border>
    <border>
      <left/>
      <right style="thin">
        <color indexed="64"/>
      </right>
      <top style="thin">
        <color indexed="64"/>
      </top>
      <bottom style="double">
        <color indexed="10"/>
      </bottom>
      <diagonal/>
    </border>
    <border>
      <left/>
      <right style="medium">
        <color indexed="64"/>
      </right>
      <top style="medium">
        <color indexed="64"/>
      </top>
      <bottom/>
      <diagonal/>
    </border>
    <border>
      <left/>
      <right/>
      <top style="thin">
        <color indexed="64"/>
      </top>
      <bottom style="double">
        <color indexed="64"/>
      </bottom>
      <diagonal/>
    </border>
    <border>
      <left style="hair">
        <color indexed="64"/>
      </left>
      <right style="double">
        <color indexed="64"/>
      </right>
      <top style="double">
        <color indexed="64"/>
      </top>
      <bottom/>
      <diagonal/>
    </border>
    <border>
      <left/>
      <right style="double">
        <color indexed="64"/>
      </right>
      <top style="thin">
        <color indexed="64"/>
      </top>
      <bottom style="double">
        <color indexed="64"/>
      </bottom>
      <diagonal/>
    </border>
    <border>
      <left/>
      <right style="hair">
        <color indexed="64"/>
      </right>
      <top style="thin">
        <color indexed="64"/>
      </top>
      <bottom style="double">
        <color indexed="64"/>
      </bottom>
      <diagonal/>
    </border>
    <border>
      <left style="double">
        <color indexed="10"/>
      </left>
      <right style="thin">
        <color theme="1"/>
      </right>
      <top style="thin">
        <color indexed="64"/>
      </top>
      <bottom style="double">
        <color indexed="10"/>
      </bottom>
      <diagonal/>
    </border>
    <border>
      <left style="thin">
        <color theme="1"/>
      </left>
      <right style="thin">
        <color theme="1"/>
      </right>
      <top style="thin">
        <color indexed="64"/>
      </top>
      <bottom style="double">
        <color indexed="10"/>
      </bottom>
      <diagonal/>
    </border>
    <border>
      <left style="thin">
        <color theme="1"/>
      </left>
      <right style="double">
        <color indexed="64"/>
      </right>
      <top style="thin">
        <color indexed="64"/>
      </top>
      <bottom style="double">
        <color indexed="10"/>
      </bottom>
      <diagonal/>
    </border>
    <border>
      <left/>
      <right style="double">
        <color rgb="FFFF0000"/>
      </right>
      <top style="thin">
        <color auto="1"/>
      </top>
      <bottom style="thin">
        <color theme="1"/>
      </bottom>
      <diagonal/>
    </border>
    <border>
      <left style="double">
        <color indexed="64"/>
      </left>
      <right/>
      <top style="thin">
        <color indexed="64"/>
      </top>
      <bottom style="double">
        <color indexed="64"/>
      </bottom>
      <diagonal/>
    </border>
    <border>
      <left style="hair">
        <color indexed="64"/>
      </left>
      <right/>
      <top style="thin">
        <color indexed="64"/>
      </top>
      <bottom style="double">
        <color indexed="64"/>
      </bottom>
      <diagonal/>
    </border>
    <border>
      <left style="double">
        <color indexed="64"/>
      </left>
      <right/>
      <top/>
      <bottom style="double">
        <color indexed="10"/>
      </bottom>
      <diagonal/>
    </border>
    <border>
      <left/>
      <right style="double">
        <color indexed="64"/>
      </right>
      <top/>
      <bottom style="double">
        <color indexed="10"/>
      </bottom>
      <diagonal/>
    </border>
    <border>
      <left/>
      <right style="double">
        <color auto="1"/>
      </right>
      <top/>
      <bottom/>
      <diagonal/>
    </border>
    <border>
      <left style="double">
        <color auto="1"/>
      </left>
      <right/>
      <top/>
      <bottom/>
      <diagonal/>
    </border>
    <border>
      <left style="medium">
        <color theme="1"/>
      </left>
      <right style="medium">
        <color indexed="64"/>
      </right>
      <top style="thin">
        <color theme="1"/>
      </top>
      <bottom/>
      <diagonal/>
    </border>
    <border>
      <left style="medium">
        <color theme="1"/>
      </left>
      <right style="medium">
        <color indexed="64"/>
      </right>
      <top/>
      <bottom/>
      <diagonal/>
    </border>
    <border>
      <left style="medium">
        <color theme="1"/>
      </left>
      <right style="medium">
        <color indexed="64"/>
      </right>
      <top/>
      <bottom style="thin">
        <color theme="1"/>
      </bottom>
      <diagonal/>
    </border>
    <border>
      <left style="medium">
        <color indexed="64"/>
      </left>
      <right/>
      <top/>
      <bottom style="double">
        <color indexed="64"/>
      </bottom>
      <diagonal/>
    </border>
    <border>
      <left/>
      <right/>
      <top/>
      <bottom style="double">
        <color indexed="64"/>
      </bottom>
      <diagonal/>
    </border>
    <border>
      <left style="hair">
        <color indexed="64"/>
      </left>
      <right style="hair">
        <color indexed="64"/>
      </right>
      <top/>
      <bottom/>
      <diagonal/>
    </border>
    <border>
      <left/>
      <right style="thin">
        <color theme="1"/>
      </right>
      <top style="thin">
        <color indexed="64"/>
      </top>
      <bottom style="double">
        <color rgb="FFFF0000"/>
      </bottom>
      <diagonal/>
    </border>
    <border>
      <left/>
      <right style="thin">
        <color indexed="64"/>
      </right>
      <top style="thin">
        <color indexed="64"/>
      </top>
      <bottom style="double">
        <color rgb="FFFF0000"/>
      </bottom>
      <diagonal/>
    </border>
    <border>
      <left style="thin">
        <color indexed="64"/>
      </left>
      <right style="double">
        <color indexed="10"/>
      </right>
      <top style="thin">
        <color indexed="64"/>
      </top>
      <bottom style="double">
        <color rgb="FFFF0000"/>
      </bottom>
      <diagonal/>
    </border>
    <border>
      <left style="medium">
        <color indexed="64"/>
      </left>
      <right style="double">
        <color indexed="10"/>
      </right>
      <top/>
      <bottom/>
      <diagonal/>
    </border>
    <border>
      <left style="thin">
        <color indexed="64"/>
      </left>
      <right style="double">
        <color rgb="FFFF0000"/>
      </right>
      <top style="double">
        <color indexed="10"/>
      </top>
      <bottom/>
      <diagonal/>
    </border>
    <border>
      <left style="thin">
        <color indexed="64"/>
      </left>
      <right style="double">
        <color rgb="FFFF0000"/>
      </right>
      <top/>
      <bottom/>
      <diagonal/>
    </border>
    <border diagonalUp="1">
      <left style="thin">
        <color indexed="64"/>
      </left>
      <right style="double">
        <color rgb="FFFF0000"/>
      </right>
      <top/>
      <bottom style="double">
        <color indexed="10"/>
      </bottom>
      <diagonal style="thin">
        <color indexed="64"/>
      </diagonal>
    </border>
    <border>
      <left style="thin">
        <color indexed="64"/>
      </left>
      <right/>
      <top style="double">
        <color indexed="10"/>
      </top>
      <bottom style="double">
        <color indexed="10"/>
      </bottom>
      <diagonal/>
    </border>
    <border>
      <left style="thin">
        <color indexed="64"/>
      </left>
      <right style="double">
        <color rgb="FFFF0000"/>
      </right>
      <top/>
      <bottom style="double">
        <color indexed="10"/>
      </bottom>
      <diagonal/>
    </border>
    <border>
      <left style="thin">
        <color indexed="64"/>
      </left>
      <right/>
      <top style="thin">
        <color indexed="64"/>
      </top>
      <bottom style="double">
        <color indexed="10"/>
      </bottom>
      <diagonal/>
    </border>
    <border>
      <left style="double">
        <color rgb="FFFF0000"/>
      </left>
      <right style="medium">
        <color indexed="64"/>
      </right>
      <top/>
      <bottom style="thin">
        <color indexed="64"/>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dotted">
        <color indexed="64"/>
      </left>
      <right style="hair">
        <color indexed="64"/>
      </right>
      <top style="double">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style="hair">
        <color indexed="64"/>
      </right>
      <top style="thin">
        <color indexed="64"/>
      </top>
      <bottom style="double">
        <color indexed="10"/>
      </bottom>
      <diagonal/>
    </border>
    <border>
      <left style="dotted">
        <color indexed="64"/>
      </left>
      <right style="hair">
        <color indexed="64"/>
      </right>
      <top style="double">
        <color indexed="10"/>
      </top>
      <bottom style="thin">
        <color indexed="64"/>
      </bottom>
      <diagonal/>
    </border>
  </borders>
  <cellStyleXfs count="6">
    <xf numFmtId="0" fontId="0" fillId="0" borderId="0">
      <alignment vertical="center"/>
    </xf>
    <xf numFmtId="0" fontId="1"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1955">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0" fillId="0" borderId="0" xfId="0" applyBorder="1">
      <alignment vertical="center"/>
    </xf>
    <xf numFmtId="0" fontId="0" fillId="0" borderId="0" xfId="0" applyAlignment="1">
      <alignment horizontal="left" vertical="center"/>
    </xf>
    <xf numFmtId="0" fontId="0" fillId="0" borderId="0"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0" xfId="0" applyAlignment="1">
      <alignment horizontal="right" vertical="center"/>
    </xf>
    <xf numFmtId="0" fontId="0" fillId="0" borderId="0" xfId="0" applyBorder="1" applyAlignment="1">
      <alignment horizontal="left" vertical="center"/>
    </xf>
    <xf numFmtId="0" fontId="0" fillId="0" borderId="3" xfId="0" applyBorder="1" applyAlignment="1">
      <alignment vertical="center"/>
    </xf>
    <xf numFmtId="0" fontId="3" fillId="0" borderId="0" xfId="2" applyFont="1" applyFill="1" applyBorder="1" applyAlignment="1">
      <alignment horizontal="center" vertical="center"/>
    </xf>
    <xf numFmtId="0" fontId="0" fillId="0" borderId="4" xfId="0" applyBorder="1" applyAlignment="1">
      <alignment vertical="center"/>
    </xf>
    <xf numFmtId="0" fontId="1" fillId="0" borderId="0" xfId="1"/>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2" xfId="0" applyBorder="1">
      <alignment vertical="center"/>
    </xf>
    <xf numFmtId="0" fontId="4" fillId="0" borderId="0" xfId="0" applyFont="1" applyAlignment="1">
      <alignment horizontal="center" vertical="center"/>
    </xf>
    <xf numFmtId="0" fontId="1" fillId="0" borderId="0" xfId="1" applyAlignment="1">
      <alignment vertical="center"/>
    </xf>
    <xf numFmtId="0" fontId="0" fillId="0" borderId="0" xfId="0" applyBorder="1" applyAlignment="1">
      <alignment vertical="center" wrapText="1"/>
    </xf>
    <xf numFmtId="0" fontId="0" fillId="0" borderId="9"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vertical="center" wrapText="1"/>
    </xf>
    <xf numFmtId="0" fontId="1" fillId="0" borderId="0" xfId="0" applyFont="1">
      <alignment vertical="center"/>
    </xf>
    <xf numFmtId="0" fontId="1" fillId="0" borderId="13" xfId="0" applyFont="1" applyBorder="1" applyAlignment="1">
      <alignment vertical="center" wrapText="1"/>
    </xf>
    <xf numFmtId="0" fontId="1" fillId="0" borderId="0" xfId="0" applyFont="1" applyBorder="1" applyAlignment="1">
      <alignment vertical="center" wrapText="1"/>
    </xf>
    <xf numFmtId="0" fontId="9" fillId="0" borderId="0" xfId="1" applyFont="1" applyAlignment="1">
      <alignment vertical="center"/>
    </xf>
    <xf numFmtId="178" fontId="0" fillId="0" borderId="0" xfId="0" applyNumberFormat="1" applyAlignment="1">
      <alignment horizontal="center" vertical="center"/>
    </xf>
    <xf numFmtId="176" fontId="5" fillId="0" borderId="14" xfId="1" applyNumberFormat="1" applyFont="1" applyFill="1" applyBorder="1" applyAlignment="1">
      <alignment horizontal="center" vertical="center"/>
    </xf>
    <xf numFmtId="176" fontId="5" fillId="0" borderId="15" xfId="1" applyNumberFormat="1" applyFont="1" applyFill="1" applyBorder="1" applyAlignment="1">
      <alignment horizontal="center" vertical="center"/>
    </xf>
    <xf numFmtId="176" fontId="5" fillId="0" borderId="16" xfId="1" applyNumberFormat="1" applyFont="1" applyFill="1" applyBorder="1" applyAlignment="1">
      <alignment horizontal="center" vertical="center"/>
    </xf>
    <xf numFmtId="0" fontId="10" fillId="0" borderId="0" xfId="0" applyFont="1" applyAlignment="1">
      <alignment horizontal="lef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 fillId="0" borderId="0" xfId="0" applyFont="1" applyBorder="1" applyAlignment="1">
      <alignment vertical="center" shrinkToFit="1"/>
    </xf>
    <xf numFmtId="0" fontId="1" fillId="0" borderId="0" xfId="0" applyFont="1" applyBorder="1" applyAlignment="1">
      <alignment horizontal="center" vertical="center" shrinkToFi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2" borderId="9" xfId="0" applyFill="1" applyBorder="1" applyAlignment="1">
      <alignment horizontal="center" vertical="center" wrapText="1"/>
    </xf>
    <xf numFmtId="0" fontId="0" fillId="2" borderId="23" xfId="0" applyFill="1" applyBorder="1" applyAlignment="1">
      <alignment vertical="center" wrapText="1"/>
    </xf>
    <xf numFmtId="0" fontId="0" fillId="0" borderId="24" xfId="0" applyBorder="1" applyAlignment="1">
      <alignment horizontal="center" vertical="center" wrapText="1"/>
    </xf>
    <xf numFmtId="0" fontId="0" fillId="2" borderId="5" xfId="0" applyFill="1" applyBorder="1" applyAlignment="1">
      <alignment vertical="center" wrapText="1"/>
    </xf>
    <xf numFmtId="0" fontId="0" fillId="2" borderId="8" xfId="0" applyFill="1" applyBorder="1" applyAlignment="1">
      <alignment vertical="center" wrapText="1"/>
    </xf>
    <xf numFmtId="0" fontId="0" fillId="0" borderId="26" xfId="0" applyBorder="1">
      <alignment vertical="center"/>
    </xf>
    <xf numFmtId="0" fontId="0" fillId="2" borderId="26" xfId="0" applyFill="1" applyBorder="1">
      <alignment vertical="center"/>
    </xf>
    <xf numFmtId="0" fontId="0" fillId="2" borderId="25" xfId="0" applyFill="1" applyBorder="1" applyAlignment="1">
      <alignment vertical="center"/>
    </xf>
    <xf numFmtId="0" fontId="0" fillId="2" borderId="25" xfId="0" applyFill="1" applyBorder="1">
      <alignment vertical="center"/>
    </xf>
    <xf numFmtId="0" fontId="0" fillId="2" borderId="27" xfId="0" applyFill="1" applyBorder="1">
      <alignment vertical="center"/>
    </xf>
    <xf numFmtId="0" fontId="0" fillId="2" borderId="7" xfId="0" applyFill="1" applyBorder="1" applyAlignment="1">
      <alignment vertical="center" wrapText="1"/>
    </xf>
    <xf numFmtId="0" fontId="0" fillId="0" borderId="28" xfId="0" applyBorder="1" applyAlignment="1">
      <alignment horizontal="left" vertical="center"/>
    </xf>
    <xf numFmtId="0" fontId="0" fillId="0" borderId="11" xfId="0" applyBorder="1" applyAlignment="1">
      <alignment horizontal="right" vertical="center"/>
    </xf>
    <xf numFmtId="0" fontId="11" fillId="0" borderId="8" xfId="0" applyFont="1" applyBorder="1" applyAlignment="1">
      <alignment vertical="center" wrapText="1"/>
    </xf>
    <xf numFmtId="0" fontId="4" fillId="0" borderId="0" xfId="0" applyFont="1" applyAlignment="1">
      <alignment vertical="center"/>
    </xf>
    <xf numFmtId="0" fontId="0" fillId="0" borderId="34" xfId="0" applyBorder="1">
      <alignment vertical="center"/>
    </xf>
    <xf numFmtId="0" fontId="0" fillId="0" borderId="13" xfId="0" applyBorder="1">
      <alignment vertical="center"/>
    </xf>
    <xf numFmtId="0" fontId="5" fillId="0" borderId="2" xfId="0" applyFont="1" applyBorder="1" applyAlignment="1">
      <alignment vertical="center"/>
    </xf>
    <xf numFmtId="0" fontId="0" fillId="0" borderId="35" xfId="0" applyBorder="1" applyAlignment="1">
      <alignment horizontal="center" vertical="center" textRotation="255" wrapText="1"/>
    </xf>
    <xf numFmtId="0" fontId="0" fillId="0" borderId="36" xfId="0" applyBorder="1" applyAlignment="1">
      <alignment vertical="center" textRotation="255" wrapText="1"/>
    </xf>
    <xf numFmtId="0" fontId="0" fillId="0" borderId="30" xfId="0" applyBorder="1" applyAlignment="1">
      <alignment vertical="center" wrapText="1"/>
    </xf>
    <xf numFmtId="0" fontId="0" fillId="0" borderId="38" xfId="0" applyBorder="1" applyAlignment="1">
      <alignment horizontal="left" vertical="center" wrapText="1"/>
    </xf>
    <xf numFmtId="0" fontId="0" fillId="2" borderId="39" xfId="0" applyFill="1" applyBorder="1" applyAlignment="1">
      <alignment vertical="center"/>
    </xf>
    <xf numFmtId="0" fontId="0" fillId="2" borderId="27" xfId="0" applyFill="1" applyBorder="1" applyAlignment="1">
      <alignment vertical="center"/>
    </xf>
    <xf numFmtId="0" fontId="0" fillId="2" borderId="40" xfId="0" applyFill="1" applyBorder="1" applyAlignment="1">
      <alignment vertical="center"/>
    </xf>
    <xf numFmtId="0" fontId="0" fillId="2" borderId="33" xfId="0" applyFill="1" applyBorder="1" applyAlignment="1">
      <alignment vertical="center"/>
    </xf>
    <xf numFmtId="0" fontId="0" fillId="0" borderId="40" xfId="0" applyBorder="1" applyAlignment="1">
      <alignment vertical="center"/>
    </xf>
    <xf numFmtId="0" fontId="0" fillId="0" borderId="45" xfId="0" applyBorder="1" applyAlignment="1">
      <alignment vertical="center" wrapText="1"/>
    </xf>
    <xf numFmtId="0" fontId="0" fillId="2" borderId="45" xfId="0" applyFill="1" applyBorder="1" applyAlignment="1">
      <alignment vertical="center" wrapText="1"/>
    </xf>
    <xf numFmtId="0" fontId="0" fillId="0" borderId="6" xfId="0" applyBorder="1" applyAlignment="1">
      <alignment vertical="center"/>
    </xf>
    <xf numFmtId="0" fontId="8" fillId="0" borderId="48" xfId="0" applyFont="1" applyBorder="1" applyAlignment="1">
      <alignment horizontal="center" vertical="center"/>
    </xf>
    <xf numFmtId="178" fontId="8" fillId="0" borderId="49" xfId="0" applyNumberFormat="1" applyFont="1" applyBorder="1" applyAlignment="1">
      <alignment horizontal="center" vertical="center" wrapText="1"/>
    </xf>
    <xf numFmtId="0" fontId="8" fillId="0" borderId="50" xfId="0" applyFont="1" applyBorder="1" applyAlignment="1">
      <alignment horizontal="left" vertical="center" wrapText="1"/>
    </xf>
    <xf numFmtId="0" fontId="0" fillId="0" borderId="51" xfId="0" applyBorder="1" applyAlignment="1">
      <alignment horizontal="left" vertical="center" wrapText="1"/>
    </xf>
    <xf numFmtId="0" fontId="0" fillId="2" borderId="26" xfId="0" applyFill="1" applyBorder="1" applyAlignment="1">
      <alignment vertical="center"/>
    </xf>
    <xf numFmtId="0" fontId="0" fillId="2" borderId="29" xfId="0" applyFill="1" applyBorder="1" applyAlignment="1">
      <alignment vertical="center"/>
    </xf>
    <xf numFmtId="0" fontId="0" fillId="2" borderId="42" xfId="0" applyFill="1" applyBorder="1" applyAlignment="1">
      <alignment vertical="center"/>
    </xf>
    <xf numFmtId="0" fontId="8" fillId="2" borderId="39" xfId="0" applyFont="1" applyFill="1" applyBorder="1" applyAlignment="1">
      <alignment horizontal="center" vertical="center"/>
    </xf>
    <xf numFmtId="0" fontId="0" fillId="2" borderId="57" xfId="0" applyFill="1" applyBorder="1" applyAlignment="1">
      <alignment vertical="center"/>
    </xf>
    <xf numFmtId="0" fontId="0" fillId="2" borderId="53" xfId="0" applyFill="1" applyBorder="1" applyAlignment="1">
      <alignment vertical="center"/>
    </xf>
    <xf numFmtId="0" fontId="0" fillId="2" borderId="58" xfId="0" applyFill="1" applyBorder="1" applyAlignment="1">
      <alignment vertical="center"/>
    </xf>
    <xf numFmtId="0" fontId="0" fillId="2" borderId="54" xfId="0" applyFill="1" applyBorder="1" applyAlignment="1">
      <alignment vertical="center"/>
    </xf>
    <xf numFmtId="0" fontId="0" fillId="2" borderId="45" xfId="0" applyFill="1" applyBorder="1" applyAlignment="1">
      <alignment vertical="center"/>
    </xf>
    <xf numFmtId="0" fontId="0" fillId="2" borderId="50" xfId="0" applyFill="1"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45" xfId="0" applyBorder="1" applyAlignment="1">
      <alignment vertical="center"/>
    </xf>
    <xf numFmtId="0" fontId="0" fillId="0" borderId="54" xfId="0" applyBorder="1" applyAlignment="1">
      <alignment vertical="center"/>
    </xf>
    <xf numFmtId="0" fontId="0" fillId="0" borderId="50" xfId="0" applyBorder="1" applyAlignment="1">
      <alignment vertical="center"/>
    </xf>
    <xf numFmtId="0" fontId="0" fillId="0" borderId="11" xfId="0" applyBorder="1" applyAlignment="1">
      <alignment horizontal="center" vertical="center" wrapText="1"/>
    </xf>
    <xf numFmtId="0" fontId="0" fillId="0" borderId="56" xfId="0" applyBorder="1" applyAlignment="1">
      <alignment vertical="center" textRotation="255" wrapText="1"/>
    </xf>
    <xf numFmtId="0" fontId="0" fillId="0" borderId="20" xfId="0" applyBorder="1" applyAlignment="1">
      <alignment vertical="center" wrapText="1"/>
    </xf>
    <xf numFmtId="0" fontId="1" fillId="0" borderId="40" xfId="0" applyFont="1" applyBorder="1" applyAlignment="1">
      <alignment horizontal="center" vertical="center"/>
    </xf>
    <xf numFmtId="0" fontId="0" fillId="2" borderId="25" xfId="0" applyFill="1" applyBorder="1" applyAlignment="1">
      <alignment horizontal="right" vertical="center"/>
    </xf>
    <xf numFmtId="0" fontId="0" fillId="2" borderId="29" xfId="0" applyFill="1" applyBorder="1" applyAlignment="1">
      <alignment horizontal="right" vertical="center"/>
    </xf>
    <xf numFmtId="0" fontId="0" fillId="0" borderId="59" xfId="0" applyBorder="1" applyAlignment="1">
      <alignment horizontal="center" vertical="center" wrapText="1"/>
    </xf>
    <xf numFmtId="0" fontId="0" fillId="0" borderId="6" xfId="0" applyBorder="1" applyAlignment="1">
      <alignment vertical="center" shrinkToFit="1"/>
    </xf>
    <xf numFmtId="0" fontId="8" fillId="0" borderId="9" xfId="0" applyFont="1" applyBorder="1" applyAlignment="1">
      <alignment horizontal="center" vertical="center" wrapText="1" shrinkToFit="1"/>
    </xf>
    <xf numFmtId="0" fontId="0" fillId="2" borderId="21" xfId="0" applyFill="1" applyBorder="1" applyAlignment="1">
      <alignment horizontal="center" vertical="center" wrapText="1"/>
    </xf>
    <xf numFmtId="0" fontId="8" fillId="2" borderId="9" xfId="0" applyFont="1" applyFill="1" applyBorder="1" applyAlignment="1">
      <alignment horizontal="center" vertical="center" wrapText="1" shrinkToFit="1"/>
    </xf>
    <xf numFmtId="0" fontId="8" fillId="0" borderId="9" xfId="0" applyFont="1" applyBorder="1" applyAlignment="1">
      <alignment horizontal="center" vertical="center" wrapText="1"/>
    </xf>
    <xf numFmtId="0" fontId="0" fillId="0" borderId="61" xfId="0" applyBorder="1" applyAlignment="1">
      <alignment horizontal="center" vertical="center" wrapText="1"/>
    </xf>
    <xf numFmtId="0" fontId="0" fillId="0" borderId="19" xfId="0" applyBorder="1" applyAlignment="1">
      <alignment horizontal="center" vertical="center" wrapText="1"/>
    </xf>
    <xf numFmtId="0" fontId="8" fillId="2" borderId="21" xfId="0" applyFont="1" applyFill="1" applyBorder="1" applyAlignment="1">
      <alignment horizontal="center" vertical="center" wrapText="1"/>
    </xf>
    <xf numFmtId="0" fontId="0" fillId="2" borderId="6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19" xfId="0" applyFill="1" applyBorder="1" applyAlignment="1">
      <alignment horizontal="center" vertical="center" wrapText="1"/>
    </xf>
    <xf numFmtId="0" fontId="8" fillId="2" borderId="24" xfId="0" applyFont="1" applyFill="1" applyBorder="1" applyAlignment="1">
      <alignment horizontal="center" vertical="center" wrapText="1"/>
    </xf>
    <xf numFmtId="0" fontId="0" fillId="0" borderId="63" xfId="0" applyBorder="1" applyAlignment="1">
      <alignment horizontal="center" vertical="center" wrapText="1"/>
    </xf>
    <xf numFmtId="0" fontId="13" fillId="0" borderId="9" xfId="0" applyFont="1" applyBorder="1" applyAlignment="1">
      <alignment horizontal="center" vertical="center" wrapText="1"/>
    </xf>
    <xf numFmtId="0" fontId="11" fillId="0" borderId="59" xfId="0" applyFont="1" applyBorder="1" applyAlignment="1">
      <alignment horizontal="center" vertical="center" wrapText="1"/>
    </xf>
    <xf numFmtId="0" fontId="0" fillId="0" borderId="64" xfId="0" applyBorder="1" applyAlignment="1">
      <alignment horizontal="center" vertical="center" wrapText="1"/>
    </xf>
    <xf numFmtId="0" fontId="0" fillId="2" borderId="23" xfId="0" applyFill="1" applyBorder="1" applyAlignment="1">
      <alignment vertical="center"/>
    </xf>
    <xf numFmtId="0" fontId="8" fillId="0" borderId="24" xfId="0" applyFont="1" applyBorder="1" applyAlignment="1">
      <alignment horizontal="center" vertical="center" wrapText="1"/>
    </xf>
    <xf numFmtId="0" fontId="8" fillId="2" borderId="61"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24" xfId="0" applyFill="1" applyBorder="1" applyAlignment="1">
      <alignment horizontal="center" vertical="center" wrapText="1"/>
    </xf>
    <xf numFmtId="0" fontId="14" fillId="0" borderId="0" xfId="0" applyFont="1" applyAlignment="1">
      <alignment horizontal="left" vertical="center"/>
    </xf>
    <xf numFmtId="0" fontId="0" fillId="0" borderId="65" xfId="0" applyBorder="1" applyAlignment="1">
      <alignment vertical="center" wrapText="1"/>
    </xf>
    <xf numFmtId="0" fontId="0" fillId="0" borderId="42" xfId="0" applyBorder="1" applyAlignment="1">
      <alignment horizontal="left" vertical="center" wrapText="1"/>
    </xf>
    <xf numFmtId="0" fontId="8" fillId="0" borderId="65" xfId="0" applyFont="1" applyBorder="1" applyAlignment="1">
      <alignment vertical="center" wrapText="1"/>
    </xf>
    <xf numFmtId="0" fontId="1" fillId="0" borderId="0" xfId="0" applyFont="1" applyAlignment="1">
      <alignment horizontal="left" vertical="center"/>
    </xf>
    <xf numFmtId="0" fontId="1" fillId="0" borderId="0" xfId="0" applyFont="1" applyAlignment="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8" fillId="0" borderId="40" xfId="0" applyFont="1" applyBorder="1" applyAlignment="1">
      <alignment horizontal="left" vertical="center"/>
    </xf>
    <xf numFmtId="0" fontId="8" fillId="0" borderId="33" xfId="0" applyFont="1" applyBorder="1" applyAlignment="1">
      <alignment horizontal="left" vertical="center"/>
    </xf>
    <xf numFmtId="0" fontId="8" fillId="0" borderId="39" xfId="0" applyFont="1" applyBorder="1" applyAlignment="1">
      <alignment horizontal="left" vertical="center"/>
    </xf>
    <xf numFmtId="0" fontId="0" fillId="0" borderId="0" xfId="0" applyAlignment="1">
      <alignment horizontal="left" vertical="center" wrapText="1"/>
    </xf>
    <xf numFmtId="0" fontId="0" fillId="0" borderId="40" xfId="0" applyBorder="1" applyAlignment="1">
      <alignment horizontal="right" vertical="center"/>
    </xf>
    <xf numFmtId="179" fontId="0" fillId="0" borderId="25" xfId="0" applyNumberFormat="1" applyBorder="1" applyAlignment="1">
      <alignment horizontal="right" vertical="center"/>
    </xf>
    <xf numFmtId="0" fontId="0" fillId="0" borderId="66" xfId="0" applyBorder="1" applyAlignment="1">
      <alignment vertical="center" wrapText="1"/>
    </xf>
    <xf numFmtId="0" fontId="3" fillId="0" borderId="0" xfId="0" applyFont="1" applyAlignment="1">
      <alignment horizontal="left" vertical="center"/>
    </xf>
    <xf numFmtId="0" fontId="3" fillId="0" borderId="0" xfId="0" applyFont="1" applyBorder="1" applyAlignment="1">
      <alignment vertical="center"/>
    </xf>
    <xf numFmtId="0" fontId="3" fillId="0" borderId="0" xfId="0" applyFont="1" applyFill="1" applyBorder="1" applyAlignment="1">
      <alignment horizontal="center" vertical="center" wrapText="1"/>
    </xf>
    <xf numFmtId="0" fontId="0" fillId="0" borderId="18" xfId="0" applyBorder="1" applyAlignment="1">
      <alignment vertical="center" wrapText="1"/>
    </xf>
    <xf numFmtId="0" fontId="0" fillId="0" borderId="33" xfId="0" applyBorder="1">
      <alignment vertical="center"/>
    </xf>
    <xf numFmtId="0" fontId="8" fillId="2" borderId="40" xfId="0" applyFont="1" applyFill="1" applyBorder="1" applyAlignment="1">
      <alignment horizontal="left" vertical="center"/>
    </xf>
    <xf numFmtId="0" fontId="8" fillId="2" borderId="33" xfId="0" applyFont="1" applyFill="1" applyBorder="1" applyAlignment="1">
      <alignment horizontal="left" vertical="center"/>
    </xf>
    <xf numFmtId="0" fontId="0" fillId="2" borderId="68" xfId="0" applyFill="1" applyBorder="1" applyAlignment="1">
      <alignment horizontal="right" vertical="center"/>
    </xf>
    <xf numFmtId="0" fontId="8" fillId="2" borderId="25" xfId="0" applyFont="1" applyFill="1" applyBorder="1" applyAlignment="1">
      <alignment horizontal="left" vertical="center"/>
    </xf>
    <xf numFmtId="179" fontId="0" fillId="2" borderId="25" xfId="0" applyNumberFormat="1" applyFill="1" applyBorder="1" applyAlignment="1">
      <alignment vertical="center"/>
    </xf>
    <xf numFmtId="0" fontId="8" fillId="2" borderId="26" xfId="0" applyFont="1" applyFill="1" applyBorder="1" applyAlignment="1">
      <alignment horizontal="left" vertical="center"/>
    </xf>
    <xf numFmtId="0" fontId="8" fillId="2" borderId="29" xfId="0" applyFont="1" applyFill="1" applyBorder="1" applyAlignment="1">
      <alignment horizontal="left" vertical="center"/>
    </xf>
    <xf numFmtId="0" fontId="1" fillId="2" borderId="67" xfId="0" applyFont="1" applyFill="1" applyBorder="1" applyAlignment="1">
      <alignment horizontal="center" vertical="center"/>
    </xf>
    <xf numFmtId="0" fontId="1" fillId="0" borderId="67" xfId="0" applyFont="1" applyBorder="1" applyAlignment="1">
      <alignment horizontal="center" vertical="center"/>
    </xf>
    <xf numFmtId="0" fontId="8" fillId="0" borderId="43" xfId="0" applyFont="1" applyBorder="1" applyAlignment="1">
      <alignment horizontal="left" vertical="center" wrapText="1"/>
    </xf>
    <xf numFmtId="0" fontId="0" fillId="0" borderId="76" xfId="0" applyBorder="1" applyAlignment="1">
      <alignment horizontal="left" vertical="center"/>
    </xf>
    <xf numFmtId="0" fontId="0" fillId="0" borderId="77" xfId="0" applyBorder="1" applyAlignment="1">
      <alignment horizontal="right" vertical="center"/>
    </xf>
    <xf numFmtId="0" fontId="0" fillId="0" borderId="57" xfId="0" applyBorder="1" applyAlignment="1">
      <alignment vertical="center" wrapText="1"/>
    </xf>
    <xf numFmtId="0" fontId="16" fillId="0" borderId="0" xfId="0" applyFont="1" applyAlignment="1">
      <alignment horizontal="left" vertical="center"/>
    </xf>
    <xf numFmtId="0" fontId="0" fillId="0" borderId="80" xfId="0" applyBorder="1" applyAlignment="1">
      <alignment vertical="center" wrapText="1"/>
    </xf>
    <xf numFmtId="0" fontId="1" fillId="0" borderId="81" xfId="2" applyFont="1" applyFill="1" applyBorder="1" applyAlignment="1">
      <alignment vertical="center"/>
    </xf>
    <xf numFmtId="0" fontId="0" fillId="0" borderId="81" xfId="0" applyBorder="1">
      <alignment vertical="center"/>
    </xf>
    <xf numFmtId="0" fontId="0" fillId="0" borderId="18" xfId="0" applyBorder="1" applyAlignment="1">
      <alignment horizontal="left" vertical="center" wrapText="1"/>
    </xf>
    <xf numFmtId="0" fontId="0" fillId="0" borderId="82" xfId="0" applyBorder="1" applyAlignment="1">
      <alignment vertical="center" wrapText="1"/>
    </xf>
    <xf numFmtId="0" fontId="0" fillId="0" borderId="83" xfId="0" applyBorder="1" applyAlignment="1">
      <alignment vertical="center"/>
    </xf>
    <xf numFmtId="0" fontId="0" fillId="0" borderId="46" xfId="0" applyBorder="1" applyAlignment="1">
      <alignment vertical="center" wrapText="1"/>
    </xf>
    <xf numFmtId="0" fontId="0" fillId="0" borderId="84" xfId="0" applyBorder="1" applyAlignment="1">
      <alignment horizontal="center" vertical="center" wrapText="1"/>
    </xf>
    <xf numFmtId="0" fontId="0" fillId="0" borderId="3" xfId="0" applyBorder="1" applyAlignment="1">
      <alignment horizontal="left" vertical="center"/>
    </xf>
    <xf numFmtId="0" fontId="0" fillId="0" borderId="87" xfId="0" applyBorder="1" applyAlignment="1">
      <alignment horizontal="center" vertical="center" wrapText="1"/>
    </xf>
    <xf numFmtId="0" fontId="16" fillId="0" borderId="18" xfId="0" applyFont="1" applyBorder="1" applyAlignment="1">
      <alignment vertical="center"/>
    </xf>
    <xf numFmtId="0" fontId="16" fillId="0" borderId="0" xfId="0" applyFont="1" applyBorder="1" applyAlignment="1">
      <alignment vertical="center"/>
    </xf>
    <xf numFmtId="0" fontId="8" fillId="0" borderId="6" xfId="0" applyFont="1" applyBorder="1" applyAlignment="1">
      <alignment vertical="center"/>
    </xf>
    <xf numFmtId="0" fontId="10" fillId="0" borderId="0" xfId="0" applyFont="1" applyBorder="1" applyAlignment="1">
      <alignment vertical="center" shrinkToFit="1"/>
    </xf>
    <xf numFmtId="0" fontId="10" fillId="0" borderId="0" xfId="0" applyFont="1" applyBorder="1" applyAlignment="1">
      <alignment vertical="center"/>
    </xf>
    <xf numFmtId="0" fontId="16" fillId="0" borderId="0" xfId="0" applyFont="1">
      <alignment vertical="center"/>
    </xf>
    <xf numFmtId="0" fontId="1" fillId="0" borderId="0" xfId="1" applyFont="1" applyAlignment="1">
      <alignment horizontal="center" vertical="center"/>
    </xf>
    <xf numFmtId="0" fontId="6" fillId="0" borderId="0" xfId="1" applyFont="1" applyAlignment="1">
      <alignment horizontal="center" vertical="center"/>
    </xf>
    <xf numFmtId="0" fontId="11" fillId="0" borderId="89" xfId="0" applyFont="1" applyBorder="1" applyAlignment="1">
      <alignment horizontal="center" vertical="center" wrapText="1"/>
    </xf>
    <xf numFmtId="0" fontId="15" fillId="0" borderId="0" xfId="0" applyFont="1" applyBorder="1">
      <alignment vertical="center"/>
    </xf>
    <xf numFmtId="0" fontId="1" fillId="0" borderId="0" xfId="0" applyFont="1" applyBorder="1" applyAlignment="1">
      <alignment vertical="center"/>
    </xf>
    <xf numFmtId="0" fontId="0" fillId="0" borderId="89" xfId="0" applyBorder="1" applyAlignment="1">
      <alignment horizontal="center" vertical="center" shrinkToFit="1"/>
    </xf>
    <xf numFmtId="0" fontId="0" fillId="0" borderId="91" xfId="0" applyBorder="1" applyAlignment="1">
      <alignment horizontal="center" vertical="center"/>
    </xf>
    <xf numFmtId="0" fontId="11" fillId="0" borderId="94" xfId="0" applyFont="1" applyBorder="1" applyAlignment="1">
      <alignment horizontal="center" vertical="center"/>
    </xf>
    <xf numFmtId="0" fontId="11" fillId="0" borderId="89" xfId="0" applyFont="1" applyBorder="1" applyAlignment="1">
      <alignment horizontal="center" vertical="center" shrinkToFit="1"/>
    </xf>
    <xf numFmtId="0" fontId="11" fillId="0" borderId="94" xfId="0" applyFont="1" applyBorder="1" applyAlignment="1">
      <alignment horizontal="center" vertical="center" shrinkToFit="1"/>
    </xf>
    <xf numFmtId="0" fontId="11" fillId="0" borderId="95"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94" xfId="0" applyFont="1" applyBorder="1" applyAlignment="1">
      <alignment horizontal="center" vertical="center" wrapText="1"/>
    </xf>
    <xf numFmtId="0" fontId="0" fillId="0" borderId="98" xfId="0" applyBorder="1" applyAlignment="1">
      <alignment horizontal="center" vertical="center" shrinkToFit="1"/>
    </xf>
    <xf numFmtId="0" fontId="8" fillId="0" borderId="100" xfId="0" applyFont="1" applyBorder="1" applyAlignment="1">
      <alignment horizontal="center" vertical="center" shrinkToFit="1"/>
    </xf>
    <xf numFmtId="0" fontId="8" fillId="0" borderId="96" xfId="0" applyFont="1" applyBorder="1" applyAlignment="1">
      <alignment horizontal="center" vertical="center" shrinkToFit="1"/>
    </xf>
    <xf numFmtId="0" fontId="8" fillId="0" borderId="89" xfId="0" applyFont="1" applyBorder="1" applyAlignment="1">
      <alignment horizontal="center" vertical="center" shrinkToFit="1"/>
    </xf>
    <xf numFmtId="0" fontId="11" fillId="0" borderId="101" xfId="0" applyFont="1" applyBorder="1" applyAlignment="1">
      <alignment horizontal="center" vertical="center" wrapText="1" shrinkToFit="1"/>
    </xf>
    <xf numFmtId="0" fontId="11" fillId="4" borderId="0" xfId="0" applyFont="1" applyFill="1">
      <alignment vertical="center"/>
    </xf>
    <xf numFmtId="0" fontId="11" fillId="4" borderId="61" xfId="0" applyFont="1" applyFill="1" applyBorder="1" applyAlignment="1">
      <alignment vertical="center" wrapText="1"/>
    </xf>
    <xf numFmtId="0" fontId="13" fillId="0" borderId="94" xfId="0" applyFont="1" applyBorder="1" applyAlignment="1">
      <alignment horizontal="center" vertical="center" wrapText="1"/>
    </xf>
    <xf numFmtId="0" fontId="0" fillId="0" borderId="104" xfId="0" applyBorder="1" applyAlignment="1">
      <alignment vertical="center" textRotation="255" wrapText="1"/>
    </xf>
    <xf numFmtId="0" fontId="11" fillId="0" borderId="48" xfId="0" applyFont="1" applyBorder="1" applyAlignment="1">
      <alignment horizontal="center" vertical="center" wrapText="1"/>
    </xf>
    <xf numFmtId="0" fontId="20" fillId="0" borderId="0" xfId="0" applyFont="1" applyBorder="1" applyAlignment="1">
      <alignment vertical="center"/>
    </xf>
    <xf numFmtId="0" fontId="1" fillId="0" borderId="105" xfId="1" applyNumberFormat="1" applyFont="1" applyFill="1" applyBorder="1" applyAlignment="1" applyProtection="1">
      <alignment vertical="center" shrinkToFit="1"/>
      <protection locked="0"/>
    </xf>
    <xf numFmtId="0" fontId="1" fillId="0" borderId="106" xfId="0" applyFont="1" applyBorder="1" applyAlignment="1" applyProtection="1">
      <alignment vertical="center" shrinkToFit="1"/>
      <protection locked="0"/>
    </xf>
    <xf numFmtId="0" fontId="1" fillId="0" borderId="109" xfId="0" applyFont="1" applyBorder="1" applyAlignment="1" applyProtection="1">
      <alignment vertical="center" shrinkToFit="1"/>
      <protection locked="0"/>
    </xf>
    <xf numFmtId="0" fontId="1" fillId="0" borderId="36" xfId="0" applyFont="1" applyBorder="1" applyAlignment="1" applyProtection="1">
      <alignment vertical="center" shrinkToFit="1"/>
      <protection locked="0"/>
    </xf>
    <xf numFmtId="0" fontId="1" fillId="0" borderId="61" xfId="0" applyFont="1" applyBorder="1" applyAlignment="1" applyProtection="1">
      <alignment vertical="center" shrinkToFit="1"/>
      <protection locked="0"/>
    </xf>
    <xf numFmtId="0" fontId="1" fillId="0" borderId="118" xfId="0" applyFont="1" applyBorder="1" applyAlignment="1" applyProtection="1">
      <alignment vertical="center" shrinkToFit="1"/>
      <protection locked="0"/>
    </xf>
    <xf numFmtId="0" fontId="1" fillId="0" borderId="121" xfId="0" applyFont="1" applyBorder="1" applyAlignment="1" applyProtection="1">
      <alignment vertical="center" shrinkToFit="1"/>
      <protection locked="0"/>
    </xf>
    <xf numFmtId="0" fontId="1" fillId="0" borderId="0" xfId="1" applyFont="1" applyAlignment="1" applyProtection="1">
      <alignment vertical="center"/>
      <protection locked="0"/>
    </xf>
    <xf numFmtId="0" fontId="1" fillId="0" borderId="0" xfId="0" applyFont="1" applyProtection="1">
      <alignment vertical="center"/>
      <protection locked="0"/>
    </xf>
    <xf numFmtId="0" fontId="0" fillId="5" borderId="84" xfId="0" applyFill="1" applyBorder="1" applyAlignment="1">
      <alignment vertical="center"/>
    </xf>
    <xf numFmtId="0" fontId="0" fillId="0" borderId="4" xfId="0" applyBorder="1" applyAlignment="1" applyProtection="1">
      <alignment vertical="center" textRotation="255" wrapText="1"/>
      <protection locked="0"/>
    </xf>
    <xf numFmtId="0" fontId="0" fillId="5" borderId="125" xfId="0" applyFill="1" applyBorder="1" applyAlignment="1">
      <alignment horizontal="right" vertical="center"/>
    </xf>
    <xf numFmtId="0" fontId="0" fillId="5" borderId="49" xfId="0" applyFill="1" applyBorder="1">
      <alignment vertical="center"/>
    </xf>
    <xf numFmtId="0" fontId="0" fillId="5" borderId="126" xfId="0" applyFill="1" applyBorder="1">
      <alignment vertical="center"/>
    </xf>
    <xf numFmtId="0" fontId="0" fillId="5" borderId="127" xfId="0" applyFill="1" applyBorder="1">
      <alignment vertical="center"/>
    </xf>
    <xf numFmtId="0" fontId="0" fillId="0" borderId="8" xfId="0" applyBorder="1" applyAlignment="1">
      <alignment vertical="center" textRotation="255" wrapText="1"/>
    </xf>
    <xf numFmtId="0" fontId="0" fillId="0" borderId="128" xfId="0" applyBorder="1" applyAlignment="1">
      <alignment vertical="center" textRotation="255" wrapText="1"/>
    </xf>
    <xf numFmtId="0" fontId="0" fillId="0" borderId="129" xfId="0" applyBorder="1" applyAlignment="1">
      <alignment vertical="center" textRotation="255" wrapText="1"/>
    </xf>
    <xf numFmtId="0" fontId="0" fillId="0" borderId="35" xfId="0" applyBorder="1" applyAlignment="1" applyProtection="1">
      <alignment vertical="center" textRotation="255" wrapText="1"/>
      <protection locked="0"/>
    </xf>
    <xf numFmtId="0" fontId="0" fillId="0" borderId="51" xfId="0" applyBorder="1" applyAlignment="1" applyProtection="1">
      <alignment vertical="center" textRotation="255" wrapText="1"/>
      <protection locked="0"/>
    </xf>
    <xf numFmtId="0" fontId="11" fillId="4" borderId="61" xfId="0" applyFont="1" applyFill="1" applyBorder="1" applyAlignment="1" applyProtection="1">
      <alignment vertical="center" wrapText="1"/>
      <protection locked="0"/>
    </xf>
    <xf numFmtId="0" fontId="1" fillId="0" borderId="115" xfId="0" applyFont="1" applyBorder="1" applyAlignment="1" applyProtection="1">
      <alignment horizontal="center" vertical="center" shrinkToFit="1"/>
      <protection locked="0"/>
    </xf>
    <xf numFmtId="0" fontId="1" fillId="0" borderId="36" xfId="0" applyFont="1" applyBorder="1" applyAlignment="1" applyProtection="1">
      <alignment horizontal="center" vertical="center" shrinkToFit="1"/>
      <protection locked="0"/>
    </xf>
    <xf numFmtId="0" fontId="1" fillId="0" borderId="61"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1" fillId="0" borderId="114" xfId="0" applyFont="1" applyBorder="1" applyAlignment="1" applyProtection="1">
      <alignment horizontal="center" vertical="center" shrinkToFit="1"/>
      <protection locked="0"/>
    </xf>
    <xf numFmtId="0" fontId="1" fillId="0" borderId="116" xfId="0" applyFont="1" applyBorder="1" applyAlignment="1" applyProtection="1">
      <alignment horizontal="center" vertical="center" shrinkToFit="1"/>
      <protection locked="0"/>
    </xf>
    <xf numFmtId="0" fontId="1" fillId="0" borderId="122" xfId="0" applyFont="1" applyBorder="1" applyAlignment="1" applyProtection="1">
      <alignment horizontal="center" vertical="center" shrinkToFit="1"/>
      <protection locked="0"/>
    </xf>
    <xf numFmtId="0" fontId="1" fillId="0" borderId="118" xfId="0" applyFont="1" applyBorder="1" applyAlignment="1" applyProtection="1">
      <alignment horizontal="center" vertical="center" shrinkToFit="1"/>
      <protection locked="0"/>
    </xf>
    <xf numFmtId="0" fontId="1" fillId="0" borderId="121" xfId="0" applyFont="1" applyBorder="1" applyAlignment="1" applyProtection="1">
      <alignment horizontal="center" vertical="center" shrinkToFit="1"/>
      <protection locked="0"/>
    </xf>
    <xf numFmtId="0" fontId="1" fillId="0" borderId="120" xfId="0" applyFont="1" applyBorder="1" applyAlignment="1" applyProtection="1">
      <alignment horizontal="center" vertical="center" shrinkToFit="1"/>
      <protection locked="0"/>
    </xf>
    <xf numFmtId="0" fontId="1" fillId="0" borderId="123" xfId="0" applyFont="1" applyBorder="1" applyAlignment="1" applyProtection="1">
      <alignment horizontal="center" vertical="center" shrinkToFit="1"/>
      <protection locked="0"/>
    </xf>
    <xf numFmtId="0" fontId="0" fillId="0" borderId="0" xfId="0" applyProtection="1">
      <alignment vertical="center"/>
      <protection locked="0"/>
    </xf>
    <xf numFmtId="0" fontId="0" fillId="0" borderId="35" xfId="0"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6" xfId="0" applyBorder="1" applyAlignment="1" applyProtection="1">
      <alignment vertical="center" wrapText="1"/>
      <protection locked="0"/>
    </xf>
    <xf numFmtId="0" fontId="1" fillId="0" borderId="112" xfId="0" applyNumberFormat="1" applyFont="1" applyBorder="1" applyAlignment="1" applyProtection="1">
      <alignment vertical="center" shrinkToFit="1"/>
      <protection locked="0"/>
    </xf>
    <xf numFmtId="0" fontId="1" fillId="0" borderId="61" xfId="0" applyNumberFormat="1" applyFont="1" applyBorder="1" applyAlignment="1" applyProtection="1">
      <alignment horizontal="center" vertical="center" shrinkToFit="1"/>
      <protection locked="0"/>
    </xf>
    <xf numFmtId="0" fontId="1" fillId="0" borderId="131" xfId="0" applyNumberFormat="1" applyFont="1" applyBorder="1" applyAlignment="1" applyProtection="1">
      <alignment horizontal="center" vertical="center" shrinkToFit="1"/>
      <protection locked="0"/>
    </xf>
    <xf numFmtId="0" fontId="1" fillId="0" borderId="131" xfId="0" applyNumberFormat="1" applyFont="1" applyBorder="1" applyAlignment="1" applyProtection="1">
      <alignment vertical="center" shrinkToFit="1"/>
      <protection locked="0"/>
    </xf>
    <xf numFmtId="0" fontId="1" fillId="0" borderId="132" xfId="0" applyNumberFormat="1" applyFont="1" applyBorder="1" applyAlignment="1" applyProtection="1">
      <alignment vertical="center" shrinkToFit="1"/>
      <protection locked="0"/>
    </xf>
    <xf numFmtId="178" fontId="1" fillId="0" borderId="133" xfId="0" applyNumberFormat="1" applyFont="1" applyBorder="1" applyAlignment="1" applyProtection="1">
      <alignment horizontal="center" vertical="center"/>
      <protection locked="0"/>
    </xf>
    <xf numFmtId="0" fontId="1" fillId="0" borderId="61" xfId="0" applyNumberFormat="1" applyFont="1" applyBorder="1" applyAlignment="1" applyProtection="1">
      <alignment vertical="center" shrinkToFit="1"/>
      <protection locked="0"/>
    </xf>
    <xf numFmtId="0" fontId="1" fillId="0" borderId="113" xfId="0" applyNumberFormat="1" applyFont="1" applyBorder="1" applyAlignment="1" applyProtection="1">
      <alignment vertical="center" shrinkToFit="1"/>
      <protection locked="0"/>
    </xf>
    <xf numFmtId="0" fontId="1" fillId="0" borderId="117" xfId="0" applyNumberFormat="1" applyFont="1" applyBorder="1" applyAlignment="1" applyProtection="1">
      <alignment vertical="center" shrinkToFit="1"/>
      <protection locked="0"/>
    </xf>
    <xf numFmtId="0" fontId="1" fillId="0" borderId="121" xfId="0" applyNumberFormat="1" applyFont="1" applyBorder="1" applyAlignment="1" applyProtection="1">
      <alignment horizontal="center" vertical="center" shrinkToFit="1"/>
      <protection locked="0"/>
    </xf>
    <xf numFmtId="0" fontId="1" fillId="0" borderId="121" xfId="0" applyNumberFormat="1" applyFont="1" applyBorder="1" applyAlignment="1" applyProtection="1">
      <alignment vertical="center" shrinkToFit="1"/>
      <protection locked="0"/>
    </xf>
    <xf numFmtId="0" fontId="1" fillId="0" borderId="119" xfId="0" applyNumberFormat="1" applyFont="1" applyBorder="1" applyAlignment="1" applyProtection="1">
      <alignment vertical="center" shrinkToFit="1"/>
      <protection locked="0"/>
    </xf>
    <xf numFmtId="178" fontId="1" fillId="0" borderId="134" xfId="0" applyNumberFormat="1" applyFont="1" applyBorder="1" applyAlignment="1" applyProtection="1">
      <alignment horizontal="center" vertical="center"/>
      <protection locked="0"/>
    </xf>
    <xf numFmtId="178" fontId="1" fillId="3" borderId="124" xfId="0" applyNumberFormat="1" applyFont="1" applyFill="1" applyBorder="1" applyAlignment="1">
      <alignment horizontal="center" vertical="center"/>
    </xf>
    <xf numFmtId="0" fontId="0" fillId="0" borderId="23" xfId="0" applyBorder="1" applyAlignment="1" applyProtection="1">
      <alignment vertical="center" wrapText="1"/>
      <protection locked="0"/>
    </xf>
    <xf numFmtId="177" fontId="0" fillId="0" borderId="23" xfId="0" applyNumberFormat="1" applyBorder="1" applyAlignment="1" applyProtection="1">
      <alignment vertical="center" wrapText="1"/>
      <protection locked="0"/>
    </xf>
    <xf numFmtId="0" fontId="0" fillId="2" borderId="23" xfId="0" applyFill="1" applyBorder="1" applyAlignment="1" applyProtection="1">
      <alignment vertical="center" wrapText="1"/>
      <protection locked="0"/>
    </xf>
    <xf numFmtId="0" fontId="0" fillId="0" borderId="135" xfId="0" applyBorder="1" applyAlignment="1" applyProtection="1">
      <alignment vertical="center" wrapText="1"/>
      <protection locked="0"/>
    </xf>
    <xf numFmtId="0" fontId="0" fillId="0" borderId="136" xfId="0" applyBorder="1" applyAlignment="1" applyProtection="1">
      <alignment vertical="center" wrapText="1"/>
      <protection locked="0"/>
    </xf>
    <xf numFmtId="0" fontId="0" fillId="0" borderId="137" xfId="0" applyBorder="1" applyAlignment="1" applyProtection="1">
      <alignment vertical="center" wrapText="1"/>
      <protection locked="0"/>
    </xf>
    <xf numFmtId="0" fontId="0" fillId="0" borderId="23" xfId="0" applyBorder="1" applyAlignment="1" applyProtection="1">
      <alignment horizontal="center" vertical="center" wrapText="1"/>
      <protection locked="0"/>
    </xf>
    <xf numFmtId="179" fontId="0" fillId="0" borderId="23" xfId="0" applyNumberFormat="1" applyBorder="1" applyAlignment="1" applyProtection="1">
      <alignment horizontal="center" vertical="center" wrapText="1"/>
      <protection locked="0"/>
    </xf>
    <xf numFmtId="179" fontId="0" fillId="0" borderId="138" xfId="0" applyNumberFormat="1" applyBorder="1" applyAlignment="1" applyProtection="1">
      <alignment horizontal="center" vertical="center" wrapText="1"/>
      <protection locked="0"/>
    </xf>
    <xf numFmtId="0" fontId="0" fillId="2" borderId="137" xfId="0" applyFill="1" applyBorder="1" applyAlignment="1" applyProtection="1">
      <alignment vertical="center" wrapText="1"/>
      <protection locked="0"/>
    </xf>
    <xf numFmtId="0" fontId="0" fillId="2" borderId="23" xfId="0" applyFill="1" applyBorder="1" applyAlignment="1" applyProtection="1">
      <alignment horizontal="center" vertical="center" wrapText="1"/>
      <protection locked="0"/>
    </xf>
    <xf numFmtId="179" fontId="0" fillId="2" borderId="23" xfId="0" applyNumberFormat="1" applyFill="1" applyBorder="1" applyAlignment="1" applyProtection="1">
      <alignment horizontal="center" vertical="center" wrapText="1"/>
      <protection locked="0"/>
    </xf>
    <xf numFmtId="179" fontId="0" fillId="2" borderId="138" xfId="0" applyNumberFormat="1" applyFill="1" applyBorder="1" applyAlignment="1" applyProtection="1">
      <alignment horizontal="center" vertical="center" wrapText="1"/>
      <protection locked="0"/>
    </xf>
    <xf numFmtId="0" fontId="0" fillId="0" borderId="137" xfId="0" applyBorder="1" applyAlignment="1" applyProtection="1">
      <alignment horizontal="left" vertical="center" wrapText="1"/>
      <protection locked="0"/>
    </xf>
    <xf numFmtId="0" fontId="0" fillId="0" borderId="139" xfId="0" applyBorder="1" applyAlignment="1" applyProtection="1">
      <alignment vertical="center" wrapText="1"/>
      <protection locked="0"/>
    </xf>
    <xf numFmtId="0" fontId="0" fillId="0" borderId="142" xfId="0" applyBorder="1" applyAlignment="1" applyProtection="1">
      <alignment horizontal="left" vertical="center" wrapText="1"/>
      <protection locked="0"/>
    </xf>
    <xf numFmtId="0" fontId="0" fillId="0" borderId="143" xfId="0" applyBorder="1" applyAlignment="1">
      <alignment vertical="center" textRotation="255" wrapText="1"/>
    </xf>
    <xf numFmtId="0" fontId="0" fillId="0" borderId="144" xfId="0" applyBorder="1" applyAlignment="1">
      <alignment vertical="center" textRotation="255" wrapText="1"/>
    </xf>
    <xf numFmtId="183" fontId="1" fillId="0" borderId="105" xfId="1" applyNumberFormat="1" applyFont="1" applyFill="1" applyBorder="1" applyAlignment="1" applyProtection="1">
      <alignment vertical="center"/>
      <protection locked="0"/>
    </xf>
    <xf numFmtId="183" fontId="1" fillId="3" borderId="145" xfId="1" applyNumberFormat="1" applyFont="1" applyFill="1" applyBorder="1" applyAlignment="1">
      <alignment vertical="center"/>
    </xf>
    <xf numFmtId="183" fontId="1" fillId="0" borderId="149" xfId="1" applyNumberFormat="1" applyFont="1" applyFill="1" applyBorder="1" applyAlignment="1" applyProtection="1">
      <alignment vertical="center" wrapText="1"/>
      <protection locked="0"/>
    </xf>
    <xf numFmtId="0" fontId="1" fillId="0" borderId="150" xfId="1" applyNumberFormat="1" applyFont="1" applyFill="1" applyBorder="1" applyAlignment="1" applyProtection="1">
      <alignment vertical="center" shrinkToFit="1"/>
      <protection locked="0"/>
    </xf>
    <xf numFmtId="0" fontId="1" fillId="0" borderId="151" xfId="1" applyNumberFormat="1" applyFont="1" applyFill="1" applyBorder="1" applyAlignment="1" applyProtection="1">
      <alignment vertical="center" shrinkToFit="1"/>
      <protection locked="0"/>
    </xf>
    <xf numFmtId="0" fontId="1" fillId="0" borderId="150" xfId="1" applyNumberFormat="1" applyFont="1" applyFill="1" applyBorder="1" applyAlignment="1" applyProtection="1">
      <alignment horizontal="center" vertical="center" shrinkToFit="1"/>
      <protection locked="0"/>
    </xf>
    <xf numFmtId="0" fontId="1" fillId="0" borderId="152" xfId="1" applyNumberFormat="1" applyFont="1" applyFill="1" applyBorder="1" applyAlignment="1" applyProtection="1">
      <alignment vertical="center" shrinkToFit="1"/>
      <protection locked="0"/>
    </xf>
    <xf numFmtId="0" fontId="1" fillId="0" borderId="153" xfId="1" applyNumberFormat="1" applyFont="1" applyFill="1" applyBorder="1" applyAlignment="1" applyProtection="1">
      <alignment vertical="center" shrinkToFit="1"/>
      <protection locked="0"/>
    </xf>
    <xf numFmtId="183" fontId="1" fillId="0" borderId="153" xfId="1" applyNumberFormat="1" applyFont="1" applyFill="1" applyBorder="1" applyAlignment="1" applyProtection="1">
      <alignment vertical="center"/>
      <protection locked="0"/>
    </xf>
    <xf numFmtId="0" fontId="1" fillId="0" borderId="154" xfId="1" applyNumberFormat="1" applyFont="1" applyFill="1" applyBorder="1" applyAlignment="1" applyProtection="1">
      <alignment vertical="center" shrinkToFit="1"/>
      <protection locked="0"/>
    </xf>
    <xf numFmtId="0" fontId="22" fillId="0" borderId="0" xfId="0" applyFont="1" applyAlignment="1">
      <alignment horizontal="distributed" vertical="center"/>
    </xf>
    <xf numFmtId="0" fontId="23" fillId="0" borderId="0" xfId="0" applyFont="1">
      <alignment vertical="center"/>
    </xf>
    <xf numFmtId="0" fontId="5" fillId="0" borderId="0" xfId="0" applyFont="1">
      <alignment vertical="center"/>
    </xf>
    <xf numFmtId="0" fontId="24" fillId="0" borderId="0" xfId="0" applyFont="1">
      <alignment vertical="center"/>
    </xf>
    <xf numFmtId="0" fontId="25" fillId="0" borderId="0" xfId="0" applyFont="1" applyBorder="1">
      <alignment vertical="center"/>
    </xf>
    <xf numFmtId="0" fontId="25" fillId="0" borderId="0" xfId="0" applyFont="1" applyBorder="1" applyAlignment="1">
      <alignment vertical="center" shrinkToFit="1"/>
    </xf>
    <xf numFmtId="0" fontId="3" fillId="0" borderId="0" xfId="0" applyFont="1" applyAlignment="1">
      <alignment vertical="center"/>
    </xf>
    <xf numFmtId="0" fontId="1" fillId="0" borderId="125" xfId="0" applyFont="1" applyBorder="1" applyAlignment="1" applyProtection="1">
      <alignment vertical="center" shrinkToFit="1"/>
      <protection locked="0"/>
    </xf>
    <xf numFmtId="0" fontId="1" fillId="0" borderId="158" xfId="0" applyFont="1" applyBorder="1" applyAlignment="1" applyProtection="1">
      <alignment horizontal="center" vertical="center" shrinkToFit="1"/>
      <protection locked="0"/>
    </xf>
    <xf numFmtId="0" fontId="1" fillId="0" borderId="125" xfId="0" applyFont="1" applyBorder="1" applyAlignment="1" applyProtection="1">
      <alignment horizontal="center" vertical="center" shrinkToFit="1"/>
      <protection locked="0"/>
    </xf>
    <xf numFmtId="0" fontId="1" fillId="0" borderId="131" xfId="0" applyFont="1" applyBorder="1" applyAlignment="1" applyProtection="1">
      <alignment horizontal="center" vertical="center" shrinkToFit="1"/>
      <protection locked="0"/>
    </xf>
    <xf numFmtId="0" fontId="1" fillId="0" borderId="159" xfId="0" applyFont="1" applyBorder="1" applyAlignment="1" applyProtection="1">
      <alignment horizontal="center" vertical="center" shrinkToFit="1"/>
      <protection locked="0"/>
    </xf>
    <xf numFmtId="0" fontId="1" fillId="0" borderId="160" xfId="0" applyFont="1" applyBorder="1" applyAlignment="1" applyProtection="1">
      <alignment horizontal="center" vertical="center" shrinkToFit="1"/>
      <protection locked="0"/>
    </xf>
    <xf numFmtId="0" fontId="1" fillId="0" borderId="105" xfId="1" applyNumberFormat="1" applyFont="1" applyFill="1" applyBorder="1" applyAlignment="1" applyProtection="1">
      <alignment horizontal="center" vertical="center" shrinkToFit="1"/>
      <protection locked="0"/>
    </xf>
    <xf numFmtId="0" fontId="1" fillId="0" borderId="110" xfId="0" applyFont="1" applyBorder="1" applyAlignment="1" applyProtection="1">
      <alignment horizontal="center" vertical="center" shrinkToFit="1"/>
      <protection locked="0"/>
    </xf>
    <xf numFmtId="0" fontId="1" fillId="0" borderId="106" xfId="0" applyFont="1" applyBorder="1" applyAlignment="1" applyProtection="1">
      <alignment horizontal="center" vertical="center" shrinkToFit="1"/>
      <protection locked="0"/>
    </xf>
    <xf numFmtId="0" fontId="1" fillId="0" borderId="164" xfId="1" applyNumberFormat="1" applyFont="1" applyFill="1" applyBorder="1" applyAlignment="1" applyProtection="1">
      <alignment horizontal="center" vertical="center" shrinkToFit="1"/>
      <protection locked="0"/>
    </xf>
    <xf numFmtId="0" fontId="1" fillId="0" borderId="151" xfId="1" applyNumberFormat="1" applyFont="1" applyFill="1" applyBorder="1" applyAlignment="1" applyProtection="1">
      <alignment horizontal="center" vertical="center" shrinkToFit="1"/>
      <protection locked="0"/>
    </xf>
    <xf numFmtId="0" fontId="0" fillId="0" borderId="165" xfId="0" applyBorder="1" applyAlignment="1">
      <alignment horizontal="right" vertical="center"/>
    </xf>
    <xf numFmtId="0" fontId="0" fillId="0" borderId="166" xfId="0" applyBorder="1" applyAlignment="1">
      <alignment horizontal="right" vertical="center"/>
    </xf>
    <xf numFmtId="0" fontId="13" fillId="0" borderId="56" xfId="0" applyFont="1" applyBorder="1" applyAlignment="1">
      <alignment vertical="center" wrapText="1"/>
    </xf>
    <xf numFmtId="0" fontId="3" fillId="0" borderId="0" xfId="2" applyFont="1" applyFill="1" applyBorder="1" applyAlignment="1" applyProtection="1">
      <alignment horizontal="left" vertical="center"/>
    </xf>
    <xf numFmtId="0" fontId="3" fillId="0" borderId="0" xfId="2" applyFont="1" applyFill="1" applyBorder="1" applyAlignment="1" applyProtection="1">
      <alignment horizontal="left" vertical="center" shrinkToFit="1"/>
    </xf>
    <xf numFmtId="0" fontId="3" fillId="0" borderId="0" xfId="2" applyFont="1" applyFill="1" applyProtection="1">
      <alignment vertical="center"/>
    </xf>
    <xf numFmtId="0" fontId="1" fillId="0" borderId="0" xfId="2" applyFill="1" applyProtection="1">
      <alignment vertical="center"/>
    </xf>
    <xf numFmtId="0" fontId="3" fillId="0" borderId="0" xfId="2" applyFont="1" applyFill="1" applyBorder="1" applyAlignment="1" applyProtection="1">
      <alignment horizontal="center" vertical="center" wrapText="1"/>
    </xf>
    <xf numFmtId="0" fontId="3" fillId="0" borderId="0" xfId="2" applyFont="1" applyFill="1" applyBorder="1" applyAlignment="1" applyProtection="1">
      <alignment horizontal="center" vertical="center" shrinkToFit="1"/>
    </xf>
    <xf numFmtId="0" fontId="1" fillId="0" borderId="0" xfId="2" applyFont="1" applyFill="1" applyBorder="1" applyAlignment="1" applyProtection="1">
      <alignment horizontal="right" vertical="center"/>
    </xf>
    <xf numFmtId="0" fontId="1" fillId="0" borderId="0" xfId="2" applyFont="1" applyFill="1" applyAlignment="1" applyProtection="1">
      <alignment vertical="center"/>
    </xf>
    <xf numFmtId="0" fontId="1" fillId="0" borderId="0" xfId="2" applyFont="1" applyFill="1" applyBorder="1" applyAlignment="1" applyProtection="1">
      <alignment vertical="center"/>
    </xf>
    <xf numFmtId="0" fontId="5" fillId="0" borderId="0" xfId="2" applyFont="1" applyFill="1" applyAlignment="1" applyProtection="1">
      <alignment horizontal="right" vertical="center" shrinkToFit="1"/>
    </xf>
    <xf numFmtId="0" fontId="5" fillId="5" borderId="0" xfId="2" applyFont="1" applyFill="1" applyBorder="1" applyAlignment="1" applyProtection="1">
      <alignment vertical="center"/>
    </xf>
    <xf numFmtId="0" fontId="15" fillId="0" borderId="0" xfId="2" applyFont="1" applyFill="1" applyBorder="1" applyAlignment="1" applyProtection="1">
      <alignment horizontal="right" vertical="center"/>
    </xf>
    <xf numFmtId="0" fontId="15" fillId="0" borderId="0" xfId="2" applyFont="1" applyFill="1" applyBorder="1" applyAlignment="1" applyProtection="1">
      <alignment vertical="center"/>
    </xf>
    <xf numFmtId="0" fontId="15" fillId="0" borderId="0" xfId="2" applyFont="1" applyFill="1" applyBorder="1" applyAlignment="1" applyProtection="1">
      <alignment vertical="center" shrinkToFit="1"/>
    </xf>
    <xf numFmtId="0" fontId="1" fillId="0" borderId="0" xfId="2" applyFill="1" applyAlignment="1" applyProtection="1">
      <alignment vertical="center" shrinkToFit="1"/>
    </xf>
    <xf numFmtId="0" fontId="1" fillId="3" borderId="0" xfId="2" applyFill="1" applyAlignment="1" applyProtection="1">
      <alignment vertical="center" shrinkToFit="1"/>
    </xf>
    <xf numFmtId="0" fontId="1" fillId="0" borderId="0" xfId="2" applyFont="1" applyFill="1" applyAlignment="1" applyProtection="1">
      <alignment vertical="center" shrinkToFit="1"/>
    </xf>
    <xf numFmtId="0" fontId="1" fillId="0" borderId="168" xfId="2" applyFont="1" applyFill="1" applyBorder="1" applyAlignment="1" applyProtection="1">
      <alignment vertical="center" shrinkToFit="1"/>
    </xf>
    <xf numFmtId="0" fontId="1" fillId="0" borderId="169" xfId="2" applyFont="1" applyFill="1" applyBorder="1" applyAlignment="1" applyProtection="1">
      <alignment vertical="center" shrinkToFit="1"/>
    </xf>
    <xf numFmtId="0" fontId="1" fillId="0" borderId="155" xfId="2" applyFont="1" applyFill="1" applyBorder="1" applyAlignment="1" applyProtection="1">
      <alignment vertical="center" shrinkToFit="1"/>
    </xf>
    <xf numFmtId="0" fontId="1" fillId="6" borderId="161" xfId="2" applyFont="1" applyFill="1" applyBorder="1" applyAlignment="1" applyProtection="1">
      <alignment vertical="center" shrinkToFit="1"/>
    </xf>
    <xf numFmtId="0" fontId="1" fillId="6" borderId="170" xfId="2" applyFont="1" applyFill="1" applyBorder="1" applyAlignment="1" applyProtection="1">
      <alignment vertical="center" shrinkToFit="1"/>
    </xf>
    <xf numFmtId="0" fontId="1" fillId="3" borderId="169" xfId="2" applyFont="1" applyFill="1" applyBorder="1" applyAlignment="1" applyProtection="1">
      <alignment vertical="center" shrinkToFit="1"/>
    </xf>
    <xf numFmtId="0" fontId="1" fillId="5" borderId="173" xfId="2" applyFont="1" applyFill="1" applyBorder="1" applyAlignment="1" applyProtection="1">
      <alignment vertical="center" shrinkToFit="1"/>
    </xf>
    <xf numFmtId="0" fontId="1" fillId="5" borderId="174" xfId="2" applyFont="1" applyFill="1" applyBorder="1" applyAlignment="1" applyProtection="1">
      <alignment vertical="center" shrinkToFit="1"/>
    </xf>
    <xf numFmtId="0" fontId="1" fillId="7" borderId="175" xfId="2" applyFont="1" applyFill="1" applyBorder="1" applyAlignment="1" applyProtection="1">
      <alignment vertical="center" shrinkToFit="1"/>
    </xf>
    <xf numFmtId="0" fontId="1" fillId="7" borderId="176" xfId="2" applyFont="1" applyFill="1" applyBorder="1" applyAlignment="1" applyProtection="1">
      <alignment vertical="center" shrinkToFit="1"/>
    </xf>
    <xf numFmtId="0" fontId="1" fillId="5" borderId="175" xfId="2" applyFont="1" applyFill="1" applyBorder="1" applyAlignment="1" applyProtection="1">
      <alignment vertical="center" shrinkToFit="1"/>
    </xf>
    <xf numFmtId="0" fontId="1" fillId="5" borderId="176" xfId="2" applyFont="1" applyFill="1" applyBorder="1" applyAlignment="1" applyProtection="1">
      <alignment vertical="center" shrinkToFit="1"/>
    </xf>
    <xf numFmtId="0" fontId="1" fillId="5" borderId="0" xfId="2" applyFill="1" applyAlignment="1" applyProtection="1">
      <alignment vertical="center" shrinkToFit="1"/>
    </xf>
    <xf numFmtId="0" fontId="21" fillId="0" borderId="0" xfId="2" applyFont="1" applyFill="1" applyAlignment="1" applyProtection="1">
      <alignment vertical="center"/>
    </xf>
    <xf numFmtId="0" fontId="1" fillId="0" borderId="0" xfId="2" applyFont="1" applyFill="1" applyBorder="1" applyProtection="1">
      <alignment vertical="center"/>
    </xf>
    <xf numFmtId="0" fontId="1" fillId="0" borderId="0" xfId="2" applyFill="1" applyBorder="1" applyAlignment="1" applyProtection="1">
      <alignment vertical="center" shrinkToFit="1"/>
    </xf>
    <xf numFmtId="0" fontId="1" fillId="0" borderId="0" xfId="2" applyFill="1" applyBorder="1" applyProtection="1">
      <alignment vertical="center"/>
    </xf>
    <xf numFmtId="0" fontId="1" fillId="0" borderId="61" xfId="2" applyFont="1" applyFill="1" applyBorder="1" applyAlignment="1" applyProtection="1">
      <alignment vertical="center" shrinkToFit="1"/>
      <protection locked="0"/>
    </xf>
    <xf numFmtId="0" fontId="1" fillId="6" borderId="61" xfId="2" applyFont="1" applyFill="1" applyBorder="1" applyAlignment="1" applyProtection="1">
      <alignment vertical="center" shrinkToFit="1"/>
      <protection locked="0"/>
    </xf>
    <xf numFmtId="0" fontId="1" fillId="0" borderId="109" xfId="2" applyFont="1" applyFill="1" applyBorder="1" applyAlignment="1" applyProtection="1">
      <alignment vertical="center" shrinkToFit="1"/>
      <protection locked="0"/>
    </xf>
    <xf numFmtId="0" fontId="1" fillId="0" borderId="107" xfId="2" applyFill="1" applyBorder="1" applyAlignment="1" applyProtection="1">
      <alignment vertical="center" shrinkToFit="1"/>
      <protection locked="0"/>
    </xf>
    <xf numFmtId="0" fontId="1" fillId="0" borderId="113" xfId="2" applyFont="1" applyFill="1" applyBorder="1" applyAlignment="1" applyProtection="1">
      <alignment vertical="center" shrinkToFit="1"/>
      <protection locked="0"/>
    </xf>
    <xf numFmtId="0" fontId="6" fillId="0" borderId="178" xfId="0" applyFont="1" applyBorder="1" applyAlignment="1">
      <alignment horizontal="center" vertical="center" wrapText="1"/>
    </xf>
    <xf numFmtId="0" fontId="0" fillId="0" borderId="0" xfId="0" applyBorder="1" applyAlignment="1">
      <alignment horizontal="right" vertical="center"/>
    </xf>
    <xf numFmtId="0" fontId="0" fillId="0" borderId="4" xfId="0" applyBorder="1">
      <alignment vertical="center"/>
    </xf>
    <xf numFmtId="0" fontId="1" fillId="0" borderId="179" xfId="2" applyFont="1" applyFill="1" applyBorder="1" applyAlignment="1" applyProtection="1">
      <alignment vertical="center" shrinkToFit="1"/>
    </xf>
    <xf numFmtId="0" fontId="8" fillId="0" borderId="142" xfId="0" applyFont="1" applyBorder="1" applyAlignment="1">
      <alignment horizontal="center" vertical="center"/>
    </xf>
    <xf numFmtId="0" fontId="0" fillId="0" borderId="37" xfId="0" applyBorder="1" applyAlignment="1">
      <alignment vertical="top"/>
    </xf>
    <xf numFmtId="0" fontId="0" fillId="0" borderId="37" xfId="0" applyBorder="1" applyAlignment="1">
      <alignment vertical="center"/>
    </xf>
    <xf numFmtId="0" fontId="5" fillId="0" borderId="0" xfId="0" applyFont="1" applyBorder="1" applyAlignment="1">
      <alignment vertical="center"/>
    </xf>
    <xf numFmtId="0" fontId="1" fillId="0" borderId="0" xfId="2" applyFont="1" applyFill="1" applyBorder="1" applyAlignment="1">
      <alignment vertical="center"/>
    </xf>
    <xf numFmtId="0" fontId="0" fillId="0" borderId="0" xfId="0" applyBorder="1" applyAlignment="1">
      <alignment horizontal="center" vertical="center"/>
    </xf>
    <xf numFmtId="0" fontId="1" fillId="0" borderId="189" xfId="0" applyFont="1" applyBorder="1" applyAlignment="1">
      <alignment vertical="center" wrapText="1"/>
    </xf>
    <xf numFmtId="0" fontId="1" fillId="0" borderId="190" xfId="0" applyFont="1" applyBorder="1" applyAlignment="1">
      <alignment vertical="center" wrapText="1"/>
    </xf>
    <xf numFmtId="0" fontId="0" fillId="5" borderId="125" xfId="0" applyFill="1" applyBorder="1" applyAlignment="1" applyProtection="1">
      <alignment horizontal="right" vertical="center"/>
    </xf>
    <xf numFmtId="0" fontId="1" fillId="0" borderId="9" xfId="0" applyFont="1" applyBorder="1" applyAlignment="1">
      <alignment horizontal="center" vertical="center" wrapText="1"/>
    </xf>
    <xf numFmtId="0" fontId="0" fillId="0" borderId="0" xfId="0" applyAlignment="1">
      <alignment horizontal="center" vertical="center" shrinkToFit="1"/>
    </xf>
    <xf numFmtId="0" fontId="1" fillId="0" borderId="155" xfId="2" applyFill="1" applyBorder="1" applyAlignment="1" applyProtection="1">
      <alignment vertical="center" shrinkToFit="1"/>
      <protection locked="0"/>
    </xf>
    <xf numFmtId="0" fontId="1" fillId="0" borderId="131" xfId="0" applyFont="1" applyBorder="1" applyAlignment="1" applyProtection="1">
      <alignment vertical="center" wrapText="1"/>
      <protection locked="0"/>
    </xf>
    <xf numFmtId="0" fontId="0" fillId="0" borderId="191" xfId="0" applyBorder="1" applyAlignment="1">
      <alignment horizontal="center" vertical="center" wrapText="1"/>
    </xf>
    <xf numFmtId="0" fontId="0" fillId="2" borderId="25" xfId="0" applyNumberFormat="1" applyFill="1" applyBorder="1" applyAlignment="1">
      <alignment vertical="center"/>
    </xf>
    <xf numFmtId="0" fontId="0" fillId="0" borderId="136" xfId="0" applyBorder="1" applyAlignment="1" applyProtection="1">
      <alignment horizontal="center" vertical="center" wrapText="1"/>
      <protection locked="0"/>
    </xf>
    <xf numFmtId="0" fontId="1" fillId="0" borderId="192" xfId="2" applyFont="1" applyFill="1" applyBorder="1" applyAlignment="1" applyProtection="1">
      <alignment horizontal="center" vertical="center"/>
    </xf>
    <xf numFmtId="0" fontId="1" fillId="0" borderId="193" xfId="2" applyFont="1" applyFill="1" applyBorder="1" applyAlignment="1" applyProtection="1">
      <alignment horizontal="center" vertical="center"/>
    </xf>
    <xf numFmtId="0" fontId="1" fillId="0" borderId="133" xfId="2" applyFill="1" applyBorder="1" applyAlignment="1" applyProtection="1">
      <alignment vertical="center" shrinkToFit="1"/>
      <protection locked="0"/>
    </xf>
    <xf numFmtId="184" fontId="1" fillId="0" borderId="194" xfId="2" applyNumberFormat="1" applyFill="1" applyBorder="1" applyAlignment="1" applyProtection="1">
      <alignment vertical="center" shrinkToFit="1"/>
    </xf>
    <xf numFmtId="184" fontId="1" fillId="0" borderId="196" xfId="2" applyNumberFormat="1" applyFill="1" applyBorder="1" applyAlignment="1" applyProtection="1">
      <alignment vertical="center" shrinkToFit="1"/>
    </xf>
    <xf numFmtId="0" fontId="0" fillId="0" borderId="18" xfId="0" applyBorder="1" applyAlignment="1">
      <alignment vertical="center"/>
    </xf>
    <xf numFmtId="0" fontId="0" fillId="0" borderId="29" xfId="0" applyBorder="1" applyAlignment="1">
      <alignment horizontal="center" vertical="center" shrinkToFit="1"/>
    </xf>
    <xf numFmtId="0" fontId="8" fillId="0" borderId="18" xfId="0" applyFont="1" applyBorder="1" applyAlignment="1">
      <alignment vertical="center"/>
    </xf>
    <xf numFmtId="0" fontId="30" fillId="10" borderId="0" xfId="2" applyFont="1" applyFill="1" applyProtection="1">
      <alignment vertical="center"/>
    </xf>
    <xf numFmtId="0" fontId="30" fillId="10" borderId="0" xfId="2" applyFont="1" applyFill="1" applyAlignment="1" applyProtection="1">
      <alignment vertical="center" shrinkToFit="1"/>
    </xf>
    <xf numFmtId="0" fontId="8" fillId="0" borderId="18" xfId="0" applyFont="1" applyBorder="1" applyAlignment="1">
      <alignment horizontal="left" vertical="center" indent="1"/>
    </xf>
    <xf numFmtId="0" fontId="0" fillId="0" borderId="0" xfId="0" applyAlignment="1">
      <alignment vertical="center"/>
    </xf>
    <xf numFmtId="187" fontId="0" fillId="0" borderId="25" xfId="0" applyNumberFormat="1" applyBorder="1" applyAlignment="1">
      <alignment horizontal="center" vertical="center" shrinkToFit="1"/>
    </xf>
    <xf numFmtId="187" fontId="0" fillId="0" borderId="27" xfId="0" applyNumberFormat="1" applyBorder="1" applyAlignment="1">
      <alignment horizontal="left" vertical="center" shrinkToFit="1"/>
    </xf>
    <xf numFmtId="0" fontId="0" fillId="0" borderId="197" xfId="0" applyBorder="1" applyAlignment="1">
      <alignment horizontal="right" vertical="center" shrinkToFit="1"/>
    </xf>
    <xf numFmtId="0" fontId="0" fillId="2" borderId="197" xfId="0" applyNumberFormat="1" applyFill="1" applyBorder="1" applyAlignment="1">
      <alignment horizontal="right" vertical="center"/>
    </xf>
    <xf numFmtId="0" fontId="0" fillId="2" borderId="197" xfId="0" applyFill="1" applyBorder="1" applyAlignment="1">
      <alignment horizontal="right" vertical="center"/>
    </xf>
    <xf numFmtId="187" fontId="0" fillId="2" borderId="25" xfId="0" applyNumberFormat="1" applyFill="1" applyBorder="1" applyAlignment="1">
      <alignment horizontal="center" vertical="center"/>
    </xf>
    <xf numFmtId="187" fontId="0" fillId="2" borderId="27" xfId="0" applyNumberFormat="1" applyFill="1" applyBorder="1" applyAlignment="1">
      <alignment horizontal="left" vertical="center"/>
    </xf>
    <xf numFmtId="0" fontId="0" fillId="2" borderId="165" xfId="0" applyFill="1" applyBorder="1" applyAlignment="1">
      <alignment horizontal="right" vertical="center"/>
    </xf>
    <xf numFmtId="0" fontId="0" fillId="2" borderId="42" xfId="0" applyFill="1" applyBorder="1" applyAlignment="1">
      <alignment horizontal="left" vertical="center"/>
    </xf>
    <xf numFmtId="0" fontId="0" fillId="0" borderId="165" xfId="0" applyBorder="1" applyAlignment="1">
      <alignment horizontal="right" vertical="center" shrinkToFit="1"/>
    </xf>
    <xf numFmtId="0" fontId="0" fillId="0" borderId="42" xfId="0" applyBorder="1" applyAlignment="1">
      <alignment horizontal="left" vertical="center" shrinkToFit="1"/>
    </xf>
    <xf numFmtId="0" fontId="0" fillId="0" borderId="19" xfId="0" applyFont="1" applyBorder="1" applyAlignment="1">
      <alignment horizontal="center" vertical="center" wrapText="1"/>
    </xf>
    <xf numFmtId="0" fontId="0" fillId="2" borderId="19" xfId="0" applyFont="1" applyFill="1" applyBorder="1" applyAlignment="1">
      <alignment horizontal="center" vertical="center" wrapText="1"/>
    </xf>
    <xf numFmtId="0" fontId="0" fillId="0" borderId="0" xfId="0" applyBorder="1" applyAlignment="1" applyProtection="1">
      <alignment vertical="center"/>
    </xf>
    <xf numFmtId="0" fontId="8" fillId="0" borderId="0" xfId="0" applyFont="1" applyBorder="1" applyAlignment="1">
      <alignment vertical="center"/>
    </xf>
    <xf numFmtId="0" fontId="1" fillId="0" borderId="113" xfId="2" applyFill="1" applyBorder="1" applyAlignment="1" applyProtection="1">
      <alignment vertical="center" shrinkToFit="1"/>
      <protection locked="0"/>
    </xf>
    <xf numFmtId="0" fontId="1" fillId="3" borderId="22" xfId="2" applyFill="1" applyBorder="1" applyAlignment="1" applyProtection="1">
      <alignment vertical="center" shrinkToFit="1"/>
    </xf>
    <xf numFmtId="0" fontId="1" fillId="3" borderId="13" xfId="2" applyFont="1" applyFill="1" applyBorder="1" applyAlignment="1" applyProtection="1">
      <alignment vertical="center" shrinkToFit="1"/>
    </xf>
    <xf numFmtId="0" fontId="1" fillId="3" borderId="253" xfId="2" applyFont="1" applyFill="1" applyBorder="1" applyAlignment="1" applyProtection="1">
      <alignment vertical="center" shrinkToFit="1"/>
    </xf>
    <xf numFmtId="0" fontId="0" fillId="0" borderId="253" xfId="0" applyBorder="1">
      <alignment vertical="center"/>
    </xf>
    <xf numFmtId="0" fontId="4" fillId="0" borderId="0" xfId="0" applyFont="1" applyAlignment="1">
      <alignment horizontal="center" vertical="center"/>
    </xf>
    <xf numFmtId="0" fontId="0" fillId="8" borderId="93" xfId="0" applyFill="1" applyBorder="1" applyAlignment="1">
      <alignment horizontal="center" vertical="center"/>
    </xf>
    <xf numFmtId="0" fontId="0" fillId="8" borderId="185" xfId="0" applyFill="1" applyBorder="1" applyAlignment="1">
      <alignment horizontal="center" vertical="center"/>
    </xf>
    <xf numFmtId="0" fontId="0" fillId="8" borderId="97" xfId="0" applyFill="1" applyBorder="1" applyAlignment="1">
      <alignment horizontal="center" vertical="center"/>
    </xf>
    <xf numFmtId="0" fontId="0" fillId="8" borderId="186" xfId="0" applyFill="1" applyBorder="1" applyAlignment="1">
      <alignment horizontal="center" vertical="center"/>
    </xf>
    <xf numFmtId="0" fontId="0" fillId="8" borderId="92" xfId="0" applyFill="1" applyBorder="1" applyAlignment="1">
      <alignment horizontal="center" vertical="center" wrapText="1"/>
    </xf>
    <xf numFmtId="0" fontId="0" fillId="8" borderId="86" xfId="0" applyFill="1" applyBorder="1" applyAlignment="1">
      <alignment horizontal="center" vertical="center"/>
    </xf>
    <xf numFmtId="0" fontId="0" fillId="8" borderId="92" xfId="0" applyFill="1" applyBorder="1" applyAlignment="1">
      <alignment horizontal="center" vertical="center"/>
    </xf>
    <xf numFmtId="0" fontId="0" fillId="8" borderId="187" xfId="0" applyFill="1" applyBorder="1" applyAlignment="1">
      <alignment horizontal="center" vertical="center"/>
    </xf>
    <xf numFmtId="0" fontId="0" fillId="8" borderId="61" xfId="0" applyFill="1" applyBorder="1" applyAlignment="1">
      <alignment horizontal="center" vertical="center"/>
    </xf>
    <xf numFmtId="0" fontId="0" fillId="8" borderId="113" xfId="0" applyFill="1" applyBorder="1" applyAlignment="1">
      <alignment horizontal="center" vertical="center"/>
    </xf>
    <xf numFmtId="0" fontId="0" fillId="8" borderId="114" xfId="0" applyFill="1" applyBorder="1" applyAlignment="1">
      <alignment horizontal="center" vertical="center"/>
    </xf>
    <xf numFmtId="0" fontId="0" fillId="8" borderId="36" xfId="0" applyFill="1" applyBorder="1" applyAlignment="1">
      <alignment horizontal="center" vertical="center"/>
    </xf>
    <xf numFmtId="0" fontId="0" fillId="8" borderId="115" xfId="0" applyFill="1" applyBorder="1" applyAlignment="1">
      <alignment horizontal="center" vertical="center" wrapText="1"/>
    </xf>
    <xf numFmtId="0" fontId="0" fillId="8" borderId="36" xfId="0" applyFill="1" applyBorder="1" applyAlignment="1">
      <alignment horizontal="center" vertical="center" wrapText="1"/>
    </xf>
    <xf numFmtId="0" fontId="0" fillId="8" borderId="40" xfId="0" applyFill="1" applyBorder="1" applyAlignment="1">
      <alignment horizontal="center" vertical="center"/>
    </xf>
    <xf numFmtId="0" fontId="0" fillId="8" borderId="115" xfId="0" applyFill="1" applyBorder="1" applyAlignment="1">
      <alignment horizontal="center" vertical="center"/>
    </xf>
    <xf numFmtId="0" fontId="0" fillId="8" borderId="188" xfId="0" applyFill="1" applyBorder="1" applyAlignment="1">
      <alignment horizontal="center" vertical="center"/>
    </xf>
    <xf numFmtId="0" fontId="0" fillId="8" borderId="121" xfId="0" applyFill="1" applyBorder="1" applyAlignment="1">
      <alignment horizontal="center" vertical="center"/>
    </xf>
    <xf numFmtId="0" fontId="0" fillId="8" borderId="119" xfId="0" applyFill="1" applyBorder="1" applyAlignment="1">
      <alignment horizontal="center" vertical="center"/>
    </xf>
    <xf numFmtId="0" fontId="0" fillId="8" borderId="120" xfId="0" applyFill="1" applyBorder="1" applyAlignment="1">
      <alignment horizontal="center" vertical="center"/>
    </xf>
    <xf numFmtId="0" fontId="0" fillId="8" borderId="118" xfId="0" applyFill="1" applyBorder="1" applyAlignment="1">
      <alignment horizontal="center" vertical="center"/>
    </xf>
    <xf numFmtId="0" fontId="0" fillId="8" borderId="122" xfId="0" applyFill="1" applyBorder="1" applyAlignment="1">
      <alignment horizontal="center" vertical="center" wrapText="1"/>
    </xf>
    <xf numFmtId="0" fontId="0" fillId="8" borderId="122" xfId="0" applyFill="1" applyBorder="1" applyAlignment="1">
      <alignment horizontal="center" vertical="center"/>
    </xf>
    <xf numFmtId="0" fontId="0" fillId="8" borderId="157" xfId="0" applyFill="1" applyBorder="1" applyAlignment="1">
      <alignment horizontal="center" vertical="center"/>
    </xf>
    <xf numFmtId="0" fontId="0" fillId="8" borderId="86" xfId="0" applyFill="1" applyBorder="1" applyAlignment="1">
      <alignment horizontal="right" vertical="center"/>
    </xf>
    <xf numFmtId="0" fontId="1" fillId="8" borderId="9" xfId="0" applyFont="1" applyFill="1" applyBorder="1" applyAlignment="1" applyProtection="1">
      <alignment horizontal="center" vertical="center" wrapText="1"/>
      <protection locked="0"/>
    </xf>
    <xf numFmtId="0" fontId="0" fillId="8" borderId="90" xfId="0" applyFill="1" applyBorder="1" applyAlignment="1">
      <alignment horizontal="center" vertical="center"/>
    </xf>
    <xf numFmtId="0" fontId="0" fillId="8" borderId="86" xfId="0" applyFill="1" applyBorder="1" applyAlignment="1">
      <alignment horizontal="center" vertical="center" wrapText="1"/>
    </xf>
    <xf numFmtId="0" fontId="0" fillId="8" borderId="99" xfId="0" applyFill="1" applyBorder="1" applyAlignment="1">
      <alignment horizontal="center" vertical="center"/>
    </xf>
    <xf numFmtId="0" fontId="0" fillId="8" borderId="61" xfId="0" applyFill="1" applyBorder="1" applyAlignment="1">
      <alignment horizontal="right" vertical="center"/>
    </xf>
    <xf numFmtId="0" fontId="0" fillId="8" borderId="161" xfId="0" applyFill="1" applyBorder="1" applyAlignment="1">
      <alignment horizontal="center" vertical="center"/>
    </xf>
    <xf numFmtId="0" fontId="1" fillId="8" borderId="121" xfId="0" applyFont="1" applyFill="1" applyBorder="1" applyAlignment="1" applyProtection="1">
      <alignment vertical="center" shrinkToFit="1"/>
      <protection locked="0"/>
    </xf>
    <xf numFmtId="0" fontId="1" fillId="8" borderId="122" xfId="0" applyFont="1" applyFill="1" applyBorder="1" applyAlignment="1" applyProtection="1">
      <alignment horizontal="center" vertical="center" shrinkToFit="1"/>
      <protection locked="0"/>
    </xf>
    <xf numFmtId="0" fontId="1" fillId="8" borderId="118" xfId="0" applyFont="1" applyFill="1" applyBorder="1" applyAlignment="1" applyProtection="1">
      <alignment horizontal="center" vertical="center" shrinkToFit="1"/>
      <protection locked="0"/>
    </xf>
    <xf numFmtId="0" fontId="0" fillId="8" borderId="121" xfId="0" applyFill="1" applyBorder="1" applyAlignment="1" applyProtection="1">
      <alignment horizontal="center" vertical="center" shrinkToFit="1"/>
      <protection locked="0"/>
    </xf>
    <xf numFmtId="0" fontId="1" fillId="8" borderId="130" xfId="0" applyFont="1" applyFill="1" applyBorder="1" applyAlignment="1" applyProtection="1">
      <alignment horizontal="center" vertical="center" shrinkToFit="1"/>
      <protection locked="0"/>
    </xf>
    <xf numFmtId="0" fontId="1" fillId="8" borderId="120" xfId="0" applyFont="1" applyFill="1" applyBorder="1" applyAlignment="1" applyProtection="1">
      <alignment horizontal="center" vertical="center" shrinkToFit="1"/>
      <protection locked="0"/>
    </xf>
    <xf numFmtId="0" fontId="1" fillId="8" borderId="121" xfId="0" applyFont="1" applyFill="1" applyBorder="1" applyAlignment="1" applyProtection="1">
      <alignment horizontal="center" vertical="center" shrinkToFit="1"/>
      <protection locked="0"/>
    </xf>
    <xf numFmtId="0" fontId="1" fillId="8" borderId="157" xfId="0" applyFont="1" applyFill="1" applyBorder="1" applyAlignment="1" applyProtection="1">
      <alignment horizontal="center" vertical="center" shrinkToFit="1"/>
      <protection locked="0"/>
    </xf>
    <xf numFmtId="0" fontId="0" fillId="0" borderId="38" xfId="0" applyBorder="1" applyAlignment="1">
      <alignment horizontal="center" vertical="center" wrapText="1"/>
    </xf>
    <xf numFmtId="0" fontId="0" fillId="0" borderId="79" xfId="0" applyBorder="1" applyAlignment="1">
      <alignment horizontal="center" vertical="center" wrapText="1"/>
    </xf>
    <xf numFmtId="0" fontId="11" fillId="0" borderId="85" xfId="0" applyFont="1" applyBorder="1" applyAlignment="1">
      <alignment horizontal="center" vertical="center" wrapText="1"/>
    </xf>
    <xf numFmtId="0" fontId="8" fillId="0" borderId="52" xfId="0" applyFont="1" applyBorder="1" applyAlignment="1">
      <alignment horizontal="center" vertical="center"/>
    </xf>
    <xf numFmtId="0" fontId="8" fillId="0" borderId="40" xfId="0" applyFont="1" applyBorder="1" applyAlignment="1">
      <alignment horizontal="center" vertical="center"/>
    </xf>
    <xf numFmtId="0" fontId="8" fillId="0" borderId="67" xfId="0" applyFont="1" applyBorder="1" applyAlignment="1">
      <alignment horizontal="center" vertical="center"/>
    </xf>
    <xf numFmtId="0" fontId="0" fillId="0" borderId="196" xfId="0" applyBorder="1" applyAlignment="1">
      <alignment horizontal="center" vertical="center"/>
    </xf>
    <xf numFmtId="0" fontId="0" fillId="0" borderId="256" xfId="0" applyBorder="1" applyAlignment="1">
      <alignment horizontal="center" vertical="center"/>
    </xf>
    <xf numFmtId="0" fontId="0" fillId="8" borderId="59" xfId="0" applyFill="1" applyBorder="1" applyAlignment="1">
      <alignment horizontal="center" vertical="center"/>
    </xf>
    <xf numFmtId="0" fontId="0" fillId="0" borderId="257" xfId="0" applyBorder="1">
      <alignment vertical="center"/>
    </xf>
    <xf numFmtId="0" fontId="8" fillId="0" borderId="72" xfId="0" applyFont="1" applyBorder="1" applyAlignment="1">
      <alignment horizontal="center" vertical="center" wrapText="1"/>
    </xf>
    <xf numFmtId="0" fontId="1" fillId="0" borderId="0" xfId="0" applyFont="1" applyBorder="1" applyProtection="1">
      <alignment vertical="center"/>
      <protection locked="0"/>
    </xf>
    <xf numFmtId="0" fontId="1" fillId="0" borderId="0" xfId="0" applyFont="1" applyBorder="1">
      <alignment vertical="center"/>
    </xf>
    <xf numFmtId="0" fontId="1" fillId="0" borderId="259" xfId="0" applyFont="1" applyBorder="1" applyAlignment="1" applyProtection="1">
      <alignment horizontal="center" vertical="center"/>
      <protection locked="0"/>
    </xf>
    <xf numFmtId="0" fontId="1" fillId="0" borderId="260" xfId="0" applyFont="1" applyBorder="1" applyAlignment="1" applyProtection="1">
      <alignment horizontal="center" vertical="center"/>
      <protection locked="0"/>
    </xf>
    <xf numFmtId="0" fontId="0" fillId="8" borderId="195" xfId="0" applyFill="1" applyBorder="1" applyAlignment="1">
      <alignment horizontal="center" vertical="center"/>
    </xf>
    <xf numFmtId="0" fontId="0" fillId="8" borderId="196" xfId="0" applyFill="1" applyBorder="1" applyAlignment="1">
      <alignment horizontal="center" vertical="center"/>
    </xf>
    <xf numFmtId="0" fontId="1" fillId="8" borderId="256" xfId="0" applyFont="1" applyFill="1" applyBorder="1" applyProtection="1">
      <alignment vertical="center"/>
      <protection locked="0"/>
    </xf>
    <xf numFmtId="0" fontId="1" fillId="0" borderId="261" xfId="0" applyFont="1" applyBorder="1" applyAlignment="1" applyProtection="1">
      <alignment horizontal="center" vertical="center"/>
      <protection locked="0"/>
    </xf>
    <xf numFmtId="0" fontId="0" fillId="0" borderId="0" xfId="0" applyAlignment="1" applyProtection="1">
      <alignment vertical="center"/>
    </xf>
    <xf numFmtId="14" fontId="0" fillId="0" borderId="0" xfId="0" applyNumberFormat="1" applyFill="1" applyBorder="1">
      <alignment vertical="center"/>
    </xf>
    <xf numFmtId="0" fontId="0" fillId="0" borderId="0" xfId="0" applyFill="1" applyBorder="1">
      <alignment vertical="center"/>
    </xf>
    <xf numFmtId="185" fontId="1" fillId="0" borderId="131" xfId="2" applyNumberFormat="1" applyFont="1" applyFill="1" applyBorder="1" applyAlignment="1" applyProtection="1">
      <alignment horizontal="center" vertical="center" shrinkToFit="1"/>
    </xf>
    <xf numFmtId="185" fontId="1" fillId="6" borderId="61" xfId="2" applyNumberFormat="1" applyFont="1" applyFill="1" applyBorder="1" applyAlignment="1" applyProtection="1">
      <alignment horizontal="center" vertical="center" shrinkToFit="1"/>
    </xf>
    <xf numFmtId="184" fontId="1" fillId="6" borderId="36" xfId="2" applyNumberFormat="1" applyFill="1" applyBorder="1" applyAlignment="1" applyProtection="1">
      <alignment vertical="center" shrinkToFit="1"/>
    </xf>
    <xf numFmtId="0" fontId="1" fillId="6" borderId="155" xfId="2" applyFill="1" applyBorder="1" applyAlignment="1" applyProtection="1">
      <alignment vertical="center" shrinkToFit="1"/>
      <protection locked="0"/>
    </xf>
    <xf numFmtId="185" fontId="1" fillId="6" borderId="131" xfId="2" applyNumberFormat="1" applyFont="1" applyFill="1" applyBorder="1" applyAlignment="1" applyProtection="1">
      <alignment horizontal="center" vertical="center" shrinkToFit="1"/>
    </xf>
    <xf numFmtId="184" fontId="1" fillId="6" borderId="194" xfId="2" applyNumberFormat="1" applyFill="1" applyBorder="1" applyAlignment="1" applyProtection="1">
      <alignment vertical="center" shrinkToFit="1"/>
    </xf>
    <xf numFmtId="185" fontId="1" fillId="0" borderId="61" xfId="2" applyNumberFormat="1" applyFont="1" applyFill="1" applyBorder="1" applyAlignment="1" applyProtection="1">
      <alignment horizontal="center" vertical="center" shrinkToFit="1"/>
    </xf>
    <xf numFmtId="0" fontId="1" fillId="6" borderId="113" xfId="2" applyFont="1" applyFill="1" applyBorder="1" applyAlignment="1" applyProtection="1">
      <alignment vertical="center" shrinkToFit="1"/>
      <protection locked="0"/>
    </xf>
    <xf numFmtId="14" fontId="1" fillId="0" borderId="0" xfId="3" applyNumberFormat="1" applyFill="1" applyBorder="1">
      <alignment vertical="center"/>
    </xf>
    <xf numFmtId="0" fontId="1" fillId="0" borderId="0" xfId="3" applyFill="1" applyBorder="1">
      <alignment vertical="center"/>
    </xf>
    <xf numFmtId="14" fontId="1" fillId="0" borderId="0" xfId="3" applyNumberFormat="1" applyFont="1" applyFill="1" applyBorder="1">
      <alignment vertical="center"/>
    </xf>
    <xf numFmtId="0" fontId="1" fillId="6" borderId="133" xfId="2" applyFill="1" applyBorder="1" applyAlignment="1" applyProtection="1">
      <alignment vertical="center" shrinkToFit="1"/>
      <protection locked="0"/>
    </xf>
    <xf numFmtId="184" fontId="1" fillId="6" borderId="196" xfId="2" applyNumberFormat="1" applyFill="1" applyBorder="1" applyAlignment="1" applyProtection="1">
      <alignment vertical="center" shrinkToFit="1"/>
    </xf>
    <xf numFmtId="0" fontId="1" fillId="0" borderId="0" xfId="3" applyFont="1" applyFill="1" applyBorder="1">
      <alignment vertical="center"/>
    </xf>
    <xf numFmtId="0" fontId="5" fillId="0" borderId="0" xfId="3" applyFont="1" applyFill="1" applyBorder="1">
      <alignment vertical="center"/>
    </xf>
    <xf numFmtId="185" fontId="0" fillId="6" borderId="131" xfId="2" applyNumberFormat="1" applyFont="1" applyFill="1" applyBorder="1" applyAlignment="1" applyProtection="1">
      <alignment horizontal="center" vertical="center" shrinkToFit="1"/>
    </xf>
    <xf numFmtId="0" fontId="0" fillId="0" borderId="0" xfId="0" applyAlignment="1">
      <alignment vertical="center"/>
    </xf>
    <xf numFmtId="0" fontId="1" fillId="0" borderId="59" xfId="0" applyFont="1" applyBorder="1" applyAlignment="1" applyProtection="1">
      <alignment vertical="center" shrinkToFit="1"/>
      <protection locked="0"/>
    </xf>
    <xf numFmtId="0" fontId="1" fillId="0" borderId="9" xfId="0" applyFont="1" applyBorder="1" applyAlignment="1" applyProtection="1">
      <alignment vertical="center" shrinkToFit="1"/>
      <protection locked="0"/>
    </xf>
    <xf numFmtId="0" fontId="1" fillId="0" borderId="177" xfId="0" applyFont="1" applyBorder="1" applyAlignment="1" applyProtection="1">
      <alignment horizontal="center" vertical="center" shrinkToFit="1"/>
      <protection locked="0"/>
    </xf>
    <xf numFmtId="0" fontId="0" fillId="0" borderId="137" xfId="0" applyBorder="1" applyAlignment="1" applyProtection="1">
      <alignment horizontal="center" vertical="center" wrapText="1"/>
      <protection locked="0"/>
    </xf>
    <xf numFmtId="0" fontId="0" fillId="0" borderId="140" xfId="0" applyBorder="1" applyAlignment="1" applyProtection="1">
      <alignment horizontal="center" vertical="center" wrapText="1"/>
      <protection locked="0"/>
    </xf>
    <xf numFmtId="0" fontId="0" fillId="3" borderId="23" xfId="0" applyFill="1" applyBorder="1" applyAlignment="1" applyProtection="1">
      <alignment horizontal="center" vertical="center" wrapText="1"/>
    </xf>
    <xf numFmtId="0" fontId="0" fillId="0" borderId="135" xfId="0" applyBorder="1" applyAlignment="1" applyProtection="1">
      <alignment horizontal="center" vertical="center" wrapText="1"/>
      <protection locked="0"/>
    </xf>
    <xf numFmtId="0" fontId="0" fillId="2" borderId="137" xfId="0" applyFill="1" applyBorder="1" applyAlignment="1" applyProtection="1">
      <alignment horizontal="center" vertical="center" wrapText="1"/>
      <protection locked="0"/>
    </xf>
    <xf numFmtId="0" fontId="0" fillId="0" borderId="141" xfId="0" applyBorder="1" applyAlignment="1" applyProtection="1">
      <alignment horizontal="center" vertical="center" wrapText="1"/>
      <protection locked="0"/>
    </xf>
    <xf numFmtId="0" fontId="0" fillId="0" borderId="106" xfId="0" applyFont="1" applyBorder="1" applyAlignment="1" applyProtection="1">
      <alignment horizontal="center" vertical="center" shrinkToFit="1"/>
      <protection locked="0"/>
    </xf>
    <xf numFmtId="0" fontId="0" fillId="0" borderId="36" xfId="0" applyFont="1" applyBorder="1" applyAlignment="1" applyProtection="1">
      <alignment horizontal="center" vertical="center" shrinkToFit="1"/>
      <protection locked="0"/>
    </xf>
    <xf numFmtId="0" fontId="1" fillId="0" borderId="59" xfId="0" applyFont="1" applyBorder="1" applyAlignment="1" applyProtection="1">
      <alignment horizontal="center" vertical="center" shrinkToFit="1"/>
      <protection locked="0"/>
    </xf>
    <xf numFmtId="0" fontId="1" fillId="0" borderId="113" xfId="0" applyFont="1" applyBorder="1" applyAlignment="1" applyProtection="1">
      <alignment horizontal="center" vertical="center" shrinkToFit="1"/>
      <protection locked="0"/>
    </xf>
    <xf numFmtId="0" fontId="1" fillId="0" borderId="119" xfId="0" applyFont="1" applyBorder="1" applyAlignment="1" applyProtection="1">
      <alignment horizontal="center" vertical="center" shrinkToFit="1"/>
      <protection locked="0"/>
    </xf>
    <xf numFmtId="0" fontId="1" fillId="0" borderId="107" xfId="0" applyFont="1" applyBorder="1" applyAlignment="1" applyProtection="1">
      <alignment horizontal="center" vertical="center" shrinkToFit="1"/>
      <protection locked="0"/>
    </xf>
    <xf numFmtId="0" fontId="0" fillId="0" borderId="275" xfId="0" applyBorder="1" applyAlignment="1">
      <alignment horizontal="left" vertical="center"/>
    </xf>
    <xf numFmtId="0" fontId="0" fillId="0" borderId="205" xfId="0" applyBorder="1" applyAlignment="1">
      <alignment horizontal="left" vertical="center" wrapText="1"/>
    </xf>
    <xf numFmtId="0" fontId="0" fillId="0" borderId="25" xfId="0" applyBorder="1" applyAlignment="1">
      <alignment horizontal="right" vertical="center"/>
    </xf>
    <xf numFmtId="0" fontId="0" fillId="0" borderId="29" xfId="0" applyBorder="1" applyAlignment="1">
      <alignment horizontal="right" vertical="center"/>
    </xf>
    <xf numFmtId="0" fontId="1" fillId="0" borderId="108" xfId="0" applyFont="1" applyBorder="1" applyAlignment="1" applyProtection="1">
      <alignment horizontal="center" vertical="center" shrinkToFit="1"/>
      <protection locked="0"/>
    </xf>
    <xf numFmtId="0" fontId="1" fillId="0" borderId="272" xfId="0" applyFont="1" applyBorder="1" applyAlignment="1" applyProtection="1">
      <alignment horizontal="center" vertical="center" shrinkToFit="1"/>
      <protection locked="0"/>
    </xf>
    <xf numFmtId="0" fontId="1" fillId="0" borderId="111" xfId="0" applyFont="1" applyBorder="1" applyAlignment="1" applyProtection="1">
      <alignment horizontal="center" vertical="center" shrinkToFit="1"/>
      <protection locked="0"/>
    </xf>
    <xf numFmtId="0" fontId="1" fillId="0" borderId="273" xfId="0" applyFont="1" applyBorder="1" applyAlignment="1" applyProtection="1">
      <alignment horizontal="center" vertical="center" shrinkToFit="1"/>
      <protection locked="0"/>
    </xf>
    <xf numFmtId="0" fontId="1" fillId="0" borderId="274" xfId="0" applyFont="1" applyBorder="1" applyAlignment="1" applyProtection="1">
      <alignment horizontal="center" vertical="center" shrinkToFit="1"/>
      <protection locked="0"/>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12" xfId="0" applyBorder="1" applyAlignment="1">
      <alignment horizontal="center" vertical="center"/>
    </xf>
    <xf numFmtId="0" fontId="13" fillId="0" borderId="67" xfId="0" applyFont="1" applyBorder="1" applyAlignment="1">
      <alignment horizontal="center" vertical="center" wrapText="1"/>
    </xf>
    <xf numFmtId="0" fontId="11" fillId="0" borderId="44" xfId="0" applyFont="1" applyBorder="1" applyAlignment="1">
      <alignment horizontal="center" vertical="center" wrapText="1"/>
    </xf>
    <xf numFmtId="0" fontId="0" fillId="0" borderId="70" xfId="0" applyBorder="1" applyAlignment="1">
      <alignment horizontal="center" vertical="center"/>
    </xf>
    <xf numFmtId="0" fontId="8" fillId="0" borderId="73" xfId="0" applyFont="1" applyBorder="1" applyAlignment="1">
      <alignment horizontal="center" vertical="center" wrapText="1"/>
    </xf>
    <xf numFmtId="0" fontId="0" fillId="0" borderId="71" xfId="0" applyBorder="1" applyAlignment="1">
      <alignment horizontal="center" vertical="center"/>
    </xf>
    <xf numFmtId="0" fontId="0" fillId="0" borderId="74" xfId="0" applyBorder="1" applyAlignment="1">
      <alignment horizontal="center" vertical="center"/>
    </xf>
    <xf numFmtId="0" fontId="1" fillId="0" borderId="43" xfId="0" applyFont="1" applyBorder="1" applyAlignment="1">
      <alignment horizontal="center" vertical="center" wrapText="1"/>
    </xf>
    <xf numFmtId="0" fontId="0" fillId="0" borderId="72" xfId="0" applyBorder="1" applyAlignment="1">
      <alignment horizontal="center" vertical="center"/>
    </xf>
    <xf numFmtId="0" fontId="0" fillId="2" borderId="53" xfId="0" applyFill="1" applyBorder="1" applyAlignment="1">
      <alignment horizontal="center" vertical="center"/>
    </xf>
    <xf numFmtId="0" fontId="11" fillId="2" borderId="44" xfId="0" applyFont="1" applyFill="1" applyBorder="1" applyAlignment="1">
      <alignment horizontal="center" vertical="center" wrapText="1"/>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71" xfId="0" applyFill="1" applyBorder="1" applyAlignment="1">
      <alignment horizontal="center" vertical="center"/>
    </xf>
    <xf numFmtId="0" fontId="0" fillId="2" borderId="72" xfId="0" applyFill="1" applyBorder="1" applyAlignment="1">
      <alignment horizontal="center" vertical="center" wrapText="1"/>
    </xf>
    <xf numFmtId="0" fontId="8" fillId="2" borderId="73"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0" fillId="2" borderId="70" xfId="0" applyFill="1" applyBorder="1" applyAlignment="1">
      <alignment horizontal="center" vertical="center"/>
    </xf>
    <xf numFmtId="0" fontId="0" fillId="2" borderId="72" xfId="0" applyFill="1" applyBorder="1" applyAlignment="1">
      <alignment horizontal="center" vertical="center"/>
    </xf>
    <xf numFmtId="0" fontId="0" fillId="2" borderId="73" xfId="0" applyFill="1" applyBorder="1" applyAlignment="1">
      <alignment horizontal="center" vertical="center"/>
    </xf>
    <xf numFmtId="0" fontId="8" fillId="2" borderId="52"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67" xfId="0" applyFont="1" applyFill="1" applyBorder="1" applyAlignment="1">
      <alignment horizontal="center" vertical="center"/>
    </xf>
    <xf numFmtId="0" fontId="0" fillId="0" borderId="12" xfId="0" applyBorder="1" applyAlignment="1">
      <alignment horizontal="center" vertical="center" shrinkToFit="1"/>
    </xf>
    <xf numFmtId="0" fontId="0" fillId="0" borderId="43" xfId="0" applyBorder="1" applyAlignment="1">
      <alignment horizontal="center" vertical="center" shrinkToFit="1"/>
    </xf>
    <xf numFmtId="0" fontId="0" fillId="0" borderId="78" xfId="0" applyBorder="1" applyAlignment="1">
      <alignment horizontal="center" vertical="center" wrapText="1"/>
    </xf>
    <xf numFmtId="0" fontId="11" fillId="0" borderId="35" xfId="0" applyFont="1" applyBorder="1" applyAlignment="1">
      <alignment horizontal="left" vertical="center" wrapText="1"/>
    </xf>
    <xf numFmtId="192" fontId="0" fillId="0" borderId="23" xfId="0" applyNumberFormat="1" applyBorder="1" applyAlignment="1" applyProtection="1">
      <alignment horizontal="left" vertical="center" wrapText="1"/>
      <protection locked="0"/>
    </xf>
    <xf numFmtId="0" fontId="0" fillId="8" borderId="122" xfId="0" applyFont="1" applyFill="1" applyBorder="1" applyAlignment="1" applyProtection="1">
      <alignment horizontal="center" vertical="center" shrinkToFit="1"/>
      <protection locked="0"/>
    </xf>
    <xf numFmtId="0" fontId="0" fillId="8" borderId="118" xfId="0" applyFont="1" applyFill="1" applyBorder="1" applyAlignment="1" applyProtection="1">
      <alignment horizontal="center" vertical="center" shrinkToFit="1"/>
      <protection locked="0"/>
    </xf>
    <xf numFmtId="0" fontId="0" fillId="8" borderId="121" xfId="0" applyFont="1" applyFill="1" applyBorder="1" applyAlignment="1" applyProtection="1">
      <alignment horizontal="center" vertical="center" shrinkToFit="1"/>
      <protection locked="0"/>
    </xf>
    <xf numFmtId="0" fontId="13" fillId="8" borderId="93" xfId="0" applyFont="1" applyFill="1" applyBorder="1" applyAlignment="1">
      <alignment horizontal="left" vertical="center" wrapText="1"/>
    </xf>
    <xf numFmtId="0" fontId="13" fillId="8" borderId="121" xfId="0" applyFont="1" applyFill="1" applyBorder="1" applyAlignment="1">
      <alignment horizontal="left" vertical="center" shrinkToFit="1"/>
    </xf>
    <xf numFmtId="0" fontId="0" fillId="0" borderId="9" xfId="0" applyFill="1" applyBorder="1" applyAlignment="1">
      <alignment horizontal="center" vertical="center" wrapText="1"/>
    </xf>
    <xf numFmtId="0" fontId="0" fillId="0" borderId="23" xfId="0" applyFill="1" applyBorder="1" applyAlignment="1">
      <alignment vertical="center" wrapText="1"/>
    </xf>
    <xf numFmtId="0" fontId="0" fillId="0" borderId="23" xfId="0" applyFill="1" applyBorder="1" applyAlignment="1" applyProtection="1">
      <alignment horizontal="center" vertical="center" wrapText="1"/>
      <protection locked="0"/>
    </xf>
    <xf numFmtId="0" fontId="0" fillId="0" borderId="37" xfId="0" applyFill="1" applyBorder="1" applyAlignment="1">
      <alignment vertical="center" wrapText="1"/>
    </xf>
    <xf numFmtId="0" fontId="0" fillId="0" borderId="0" xfId="0" applyAlignment="1">
      <alignment horizontal="center" vertical="center"/>
    </xf>
    <xf numFmtId="0" fontId="1" fillId="0" borderId="61" xfId="0" applyNumberFormat="1" applyFont="1" applyBorder="1" applyAlignment="1" applyProtection="1">
      <alignment horizontal="center" vertical="center"/>
      <protection locked="0"/>
    </xf>
    <xf numFmtId="0" fontId="1" fillId="0" borderId="121" xfId="0" applyNumberFormat="1" applyFont="1" applyBorder="1" applyAlignment="1" applyProtection="1">
      <alignment horizontal="center" vertical="center"/>
      <protection locked="0"/>
    </xf>
    <xf numFmtId="0" fontId="13" fillId="2" borderId="67" xfId="0" applyFont="1" applyFill="1" applyBorder="1" applyAlignment="1">
      <alignment horizontal="center" vertical="center" wrapText="1"/>
    </xf>
    <xf numFmtId="0" fontId="3" fillId="0" borderId="0" xfId="0" applyFont="1" applyAlignment="1">
      <alignment horizontal="center" vertical="center"/>
    </xf>
    <xf numFmtId="0" fontId="25" fillId="0" borderId="156" xfId="0" applyFont="1" applyFill="1" applyBorder="1" applyAlignment="1">
      <alignment horizontal="center" vertical="center"/>
    </xf>
    <xf numFmtId="0" fontId="13" fillId="0" borderId="0" xfId="0" applyFont="1" applyAlignment="1">
      <alignment vertical="center"/>
    </xf>
    <xf numFmtId="0" fontId="0" fillId="15" borderId="30" xfId="0" applyFill="1" applyBorder="1" applyAlignment="1" applyProtection="1">
      <alignment horizontal="center" vertical="center" wrapText="1"/>
    </xf>
    <xf numFmtId="0" fontId="0" fillId="15" borderId="31" xfId="0" applyFill="1" applyBorder="1" applyAlignment="1" applyProtection="1">
      <alignment horizontal="center" vertical="center"/>
    </xf>
    <xf numFmtId="0" fontId="0" fillId="15" borderId="49" xfId="0" applyFill="1" applyBorder="1" applyAlignment="1" applyProtection="1">
      <alignment horizontal="center" vertical="center"/>
    </xf>
    <xf numFmtId="0" fontId="13" fillId="0" borderId="0" xfId="0" applyFont="1">
      <alignment vertical="center"/>
    </xf>
    <xf numFmtId="194" fontId="0" fillId="0" borderId="0" xfId="0" applyNumberFormat="1" applyAlignment="1">
      <alignment horizontal="right" vertical="center"/>
    </xf>
    <xf numFmtId="0" fontId="0" fillId="1" borderId="40" xfId="0" applyFill="1" applyBorder="1" applyAlignment="1" applyProtection="1">
      <alignment horizontal="right" vertical="center"/>
    </xf>
    <xf numFmtId="194" fontId="0" fillId="0" borderId="0" xfId="0" applyNumberFormat="1">
      <alignment vertical="center"/>
    </xf>
    <xf numFmtId="0" fontId="0" fillId="15" borderId="289" xfId="0" applyFill="1" applyBorder="1" applyAlignment="1" applyProtection="1">
      <alignment horizontal="center" vertical="center"/>
    </xf>
    <xf numFmtId="0" fontId="0" fillId="15" borderId="289" xfId="0" applyFont="1" applyFill="1" applyBorder="1" applyAlignment="1" applyProtection="1">
      <alignment horizontal="center" vertical="center" wrapText="1"/>
    </xf>
    <xf numFmtId="194" fontId="0" fillId="0" borderId="0" xfId="0" applyNumberFormat="1" applyAlignment="1">
      <alignment vertical="top"/>
    </xf>
    <xf numFmtId="198" fontId="0" fillId="0" borderId="0" xfId="0" applyNumberFormat="1" applyAlignment="1">
      <alignment horizontal="left" vertical="top"/>
    </xf>
    <xf numFmtId="198" fontId="0" fillId="0" borderId="0" xfId="0" applyNumberFormat="1" applyAlignment="1">
      <alignment horizontal="left" vertical="center"/>
    </xf>
    <xf numFmtId="0" fontId="0" fillId="0" borderId="0" xfId="0" applyBorder="1" applyAlignment="1">
      <alignment horizontal="left" vertical="center" wrapText="1"/>
    </xf>
    <xf numFmtId="0" fontId="0" fillId="0" borderId="0" xfId="0" applyAlignment="1">
      <alignment horizontal="center" vertical="center"/>
    </xf>
    <xf numFmtId="0" fontId="0" fillId="0" borderId="0" xfId="0" applyFont="1">
      <alignment vertical="center"/>
    </xf>
    <xf numFmtId="0" fontId="0" fillId="0" borderId="0" xfId="0" applyFont="1" applyAlignment="1">
      <alignment horizontal="center" vertical="center"/>
    </xf>
    <xf numFmtId="178" fontId="0" fillId="0" borderId="0" xfId="0" applyNumberFormat="1" applyFont="1" applyAlignment="1">
      <alignment horizontal="center" vertical="center"/>
    </xf>
    <xf numFmtId="0" fontId="0" fillId="0" borderId="4" xfId="0" applyFont="1" applyBorder="1" applyAlignment="1">
      <alignment vertical="center" wrapText="1"/>
    </xf>
    <xf numFmtId="0" fontId="5" fillId="0" borderId="0" xfId="0" applyFont="1" applyAlignment="1">
      <alignment horizontal="center" vertical="top"/>
    </xf>
    <xf numFmtId="0" fontId="7" fillId="0" borderId="0" xfId="0" applyFont="1" applyAlignment="1">
      <alignment horizontal="left" vertical="center"/>
    </xf>
    <xf numFmtId="0" fontId="13" fillId="0" borderId="138" xfId="0" applyFont="1" applyBorder="1" applyAlignment="1">
      <alignment horizontal="center" vertical="center" wrapText="1"/>
    </xf>
    <xf numFmtId="0" fontId="13" fillId="0" borderId="142" xfId="0" applyFont="1" applyBorder="1" applyAlignment="1">
      <alignment horizontal="center" vertical="center"/>
    </xf>
    <xf numFmtId="0" fontId="13" fillId="0" borderId="142" xfId="0" applyFont="1" applyBorder="1" applyAlignment="1">
      <alignment horizontal="center" vertical="center" wrapText="1"/>
    </xf>
    <xf numFmtId="0" fontId="13" fillId="0" borderId="139" xfId="0" applyFont="1" applyBorder="1" applyAlignment="1">
      <alignment horizontal="center" vertical="center" wrapText="1"/>
    </xf>
    <xf numFmtId="0" fontId="0" fillId="0" borderId="131" xfId="0" applyNumberFormat="1" applyFont="1" applyBorder="1" applyAlignment="1" applyProtection="1">
      <alignment vertical="center" shrinkToFit="1"/>
      <protection locked="0"/>
    </xf>
    <xf numFmtId="0" fontId="0" fillId="0" borderId="0" xfId="0" applyFont="1" applyProtection="1">
      <alignment vertical="center"/>
      <protection locked="0"/>
    </xf>
    <xf numFmtId="0" fontId="8" fillId="0" borderId="112" xfId="0" applyNumberFormat="1" applyFont="1" applyBorder="1" applyAlignment="1" applyProtection="1">
      <alignment horizontal="center" vertical="center" shrinkToFit="1"/>
      <protection locked="0"/>
    </xf>
    <xf numFmtId="0" fontId="8" fillId="0" borderId="61" xfId="0" applyNumberFormat="1" applyFont="1" applyBorder="1" applyAlignment="1" applyProtection="1">
      <alignment horizontal="center" vertical="center" shrinkToFit="1"/>
      <protection locked="0"/>
    </xf>
    <xf numFmtId="0" fontId="8" fillId="0" borderId="131" xfId="0" applyNumberFormat="1" applyFont="1" applyBorder="1" applyAlignment="1" applyProtection="1">
      <alignment horizontal="left" vertical="center" shrinkToFit="1"/>
      <protection locked="0"/>
    </xf>
    <xf numFmtId="0" fontId="0" fillId="0" borderId="61" xfId="0" applyNumberFormat="1" applyFont="1" applyBorder="1" applyAlignment="1" applyProtection="1">
      <alignment vertical="center" shrinkToFit="1"/>
      <protection locked="0"/>
    </xf>
    <xf numFmtId="0" fontId="0" fillId="0" borderId="61" xfId="0" applyNumberFormat="1" applyFont="1" applyBorder="1" applyAlignment="1" applyProtection="1">
      <alignment horizontal="center" vertical="center"/>
      <protection locked="0"/>
    </xf>
    <xf numFmtId="0" fontId="8" fillId="0" borderId="61" xfId="0" applyNumberFormat="1" applyFont="1" applyBorder="1" applyAlignment="1" applyProtection="1">
      <alignment vertical="center" shrinkToFit="1"/>
      <protection locked="0"/>
    </xf>
    <xf numFmtId="0" fontId="8" fillId="0" borderId="113" xfId="0" applyNumberFormat="1" applyFont="1" applyBorder="1" applyAlignment="1" applyProtection="1">
      <alignment vertical="center" shrinkToFit="1"/>
      <protection locked="0"/>
    </xf>
    <xf numFmtId="0" fontId="8" fillId="0" borderId="117" xfId="0" applyNumberFormat="1" applyFont="1" applyBorder="1" applyAlignment="1" applyProtection="1">
      <alignment horizontal="center" vertical="center" shrinkToFit="1"/>
      <protection locked="0"/>
    </xf>
    <xf numFmtId="0" fontId="8" fillId="0" borderId="121" xfId="0" applyNumberFormat="1" applyFont="1" applyBorder="1" applyAlignment="1" applyProtection="1">
      <alignment horizontal="center" vertical="center" shrinkToFit="1"/>
      <protection locked="0"/>
    </xf>
    <xf numFmtId="0" fontId="8" fillId="0" borderId="121" xfId="0" applyNumberFormat="1" applyFont="1" applyBorder="1" applyAlignment="1" applyProtection="1">
      <alignment horizontal="left" vertical="center" shrinkToFit="1"/>
      <protection locked="0"/>
    </xf>
    <xf numFmtId="0" fontId="0" fillId="0" borderId="121" xfId="0" applyNumberFormat="1" applyFont="1" applyBorder="1" applyAlignment="1" applyProtection="1">
      <alignment vertical="center" shrinkToFit="1"/>
      <protection locked="0"/>
    </xf>
    <xf numFmtId="0" fontId="0" fillId="0" borderId="121" xfId="0" applyNumberFormat="1" applyFont="1" applyBorder="1" applyAlignment="1" applyProtection="1">
      <alignment horizontal="center" vertical="center"/>
      <protection locked="0"/>
    </xf>
    <xf numFmtId="0" fontId="8" fillId="0" borderId="121" xfId="0" applyNumberFormat="1" applyFont="1" applyBorder="1" applyAlignment="1" applyProtection="1">
      <alignment vertical="center" shrinkToFit="1"/>
      <protection locked="0"/>
    </xf>
    <xf numFmtId="0" fontId="8" fillId="0" borderId="119" xfId="0" applyNumberFormat="1" applyFont="1" applyBorder="1" applyAlignment="1" applyProtection="1">
      <alignment vertical="center" shrinkToFit="1"/>
      <protection locked="0"/>
    </xf>
    <xf numFmtId="0" fontId="0" fillId="12" borderId="331" xfId="0" applyNumberFormat="1" applyFont="1" applyFill="1" applyBorder="1" applyAlignment="1" applyProtection="1">
      <alignment horizontal="center" vertical="center"/>
      <protection locked="0"/>
    </xf>
    <xf numFmtId="0" fontId="0" fillId="19" borderId="331" xfId="0" applyNumberFormat="1" applyFont="1" applyFill="1" applyBorder="1" applyAlignment="1" applyProtection="1">
      <alignment horizontal="center" vertical="center" shrinkToFit="1"/>
      <protection locked="0"/>
    </xf>
    <xf numFmtId="0" fontId="0" fillId="19" borderId="332" xfId="0" applyNumberFormat="1" applyFont="1" applyFill="1" applyBorder="1" applyAlignment="1" applyProtection="1">
      <alignment horizontal="center" vertical="center" shrinkToFit="1"/>
      <protection locked="0"/>
    </xf>
    <xf numFmtId="0" fontId="8" fillId="0" borderId="194" xfId="0" applyNumberFormat="1" applyFont="1" applyBorder="1" applyAlignment="1" applyProtection="1">
      <alignment horizontal="center" vertical="center" shrinkToFit="1"/>
      <protection locked="0"/>
    </xf>
    <xf numFmtId="0" fontId="8" fillId="0" borderId="131" xfId="0" applyNumberFormat="1" applyFont="1" applyBorder="1" applyAlignment="1" applyProtection="1">
      <alignment horizontal="center" vertical="center" shrinkToFit="1"/>
      <protection locked="0"/>
    </xf>
    <xf numFmtId="0" fontId="0" fillId="0" borderId="131" xfId="0" applyNumberFormat="1" applyFont="1" applyBorder="1" applyAlignment="1" applyProtection="1">
      <alignment horizontal="center" vertical="center"/>
      <protection locked="0"/>
    </xf>
    <xf numFmtId="0" fontId="8" fillId="0" borderId="131" xfId="0" applyNumberFormat="1" applyFont="1" applyBorder="1" applyAlignment="1" applyProtection="1">
      <alignment vertical="center" shrinkToFit="1"/>
      <protection locked="0"/>
    </xf>
    <xf numFmtId="0" fontId="8" fillId="0" borderId="132" xfId="0" applyNumberFormat="1" applyFont="1" applyBorder="1" applyAlignment="1" applyProtection="1">
      <alignment vertical="center" shrinkToFit="1"/>
      <protection locked="0"/>
    </xf>
    <xf numFmtId="0" fontId="8" fillId="0" borderId="334" xfId="0" applyNumberFormat="1" applyFont="1" applyBorder="1" applyAlignment="1" applyProtection="1">
      <alignment horizontal="center" vertical="center" shrinkToFit="1"/>
      <protection locked="0"/>
    </xf>
    <xf numFmtId="0" fontId="8" fillId="0" borderId="133" xfId="0" applyNumberFormat="1" applyFont="1" applyBorder="1" applyAlignment="1" applyProtection="1">
      <alignment horizontal="center" vertical="center" shrinkToFit="1"/>
      <protection locked="0"/>
    </xf>
    <xf numFmtId="0" fontId="8" fillId="0" borderId="134" xfId="0" applyNumberFormat="1" applyFont="1" applyBorder="1" applyAlignment="1" applyProtection="1">
      <alignment horizontal="center" vertical="center" shrinkToFit="1"/>
      <protection locked="0"/>
    </xf>
    <xf numFmtId="0" fontId="0" fillId="12" borderId="333" xfId="0" applyNumberFormat="1" applyFont="1" applyFill="1" applyBorder="1" applyAlignment="1" applyProtection="1">
      <alignment horizontal="center" vertical="center" shrinkToFit="1"/>
      <protection locked="0"/>
    </xf>
    <xf numFmtId="0" fontId="8" fillId="0" borderId="61" xfId="0" applyNumberFormat="1" applyFont="1" applyBorder="1" applyAlignment="1" applyProtection="1">
      <alignment horizontal="left" vertical="center" shrinkToFit="1"/>
      <protection locked="0"/>
    </xf>
    <xf numFmtId="0" fontId="8" fillId="0" borderId="335" xfId="0" applyNumberFormat="1" applyFont="1" applyBorder="1" applyAlignment="1" applyProtection="1">
      <alignment horizontal="left" vertical="center" shrinkToFit="1"/>
      <protection locked="0"/>
    </xf>
    <xf numFmtId="0" fontId="0" fillId="0" borderId="131" xfId="0" applyNumberFormat="1" applyFont="1" applyBorder="1" applyAlignment="1" applyProtection="1">
      <alignment horizontal="center" vertical="center" shrinkToFit="1"/>
      <protection locked="0"/>
    </xf>
    <xf numFmtId="0" fontId="0" fillId="0" borderId="61" xfId="0" applyNumberFormat="1" applyFont="1" applyBorder="1" applyAlignment="1" applyProtection="1">
      <alignment horizontal="center" vertical="center" shrinkToFit="1"/>
      <protection locked="0"/>
    </xf>
    <xf numFmtId="0" fontId="0" fillId="0" borderId="121" xfId="0" applyNumberFormat="1" applyFont="1" applyBorder="1" applyAlignment="1" applyProtection="1">
      <alignment horizontal="center" vertical="center" shrinkToFit="1"/>
      <protection locked="0"/>
    </xf>
    <xf numFmtId="0" fontId="0" fillId="12" borderId="338" xfId="0" applyNumberFormat="1" applyFont="1" applyFill="1" applyBorder="1" applyAlignment="1" applyProtection="1">
      <alignment horizontal="center" vertical="center"/>
      <protection locked="0"/>
    </xf>
    <xf numFmtId="0" fontId="0" fillId="19" borderId="338" xfId="0" applyNumberFormat="1" applyFont="1" applyFill="1" applyBorder="1" applyAlignment="1" applyProtection="1">
      <alignment horizontal="center" vertical="center" shrinkToFit="1"/>
      <protection locked="0"/>
    </xf>
    <xf numFmtId="0" fontId="0" fillId="19" borderId="339" xfId="0" applyNumberFormat="1" applyFont="1" applyFill="1" applyBorder="1" applyAlignment="1" applyProtection="1">
      <alignment horizontal="center" vertical="center" shrinkToFit="1"/>
      <protection locked="0"/>
    </xf>
    <xf numFmtId="0" fontId="0" fillId="12" borderId="340" xfId="0" applyNumberFormat="1" applyFont="1" applyFill="1" applyBorder="1" applyAlignment="1" applyProtection="1">
      <alignment horizontal="center" vertical="center" shrinkToFit="1"/>
      <protection locked="0"/>
    </xf>
    <xf numFmtId="0" fontId="0" fillId="0" borderId="0" xfId="0" applyFont="1" applyAlignment="1">
      <alignment horizontal="right" vertical="center"/>
    </xf>
    <xf numFmtId="0" fontId="13" fillId="0" borderId="341" xfId="0" applyFont="1" applyBorder="1" applyAlignment="1">
      <alignment vertical="center"/>
    </xf>
    <xf numFmtId="0" fontId="13" fillId="0" borderId="0" xfId="0" applyFont="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pplyProtection="1">
      <alignment horizontal="center" vertical="center"/>
      <protection locked="0"/>
    </xf>
    <xf numFmtId="199" fontId="0" fillId="0" borderId="0" xfId="0" applyNumberFormat="1" applyFont="1" applyBorder="1" applyAlignment="1" applyProtection="1">
      <alignment horizontal="center" vertical="center"/>
      <protection locked="0"/>
    </xf>
    <xf numFmtId="0" fontId="0" fillId="0" borderId="0" xfId="0" applyFont="1" applyBorder="1">
      <alignment vertical="center"/>
    </xf>
    <xf numFmtId="0" fontId="33" fillId="0" borderId="0" xfId="0" applyFont="1" applyAlignment="1">
      <alignment horizontal="left" vertical="center"/>
    </xf>
    <xf numFmtId="0" fontId="0" fillId="0" borderId="0" xfId="0" applyFont="1" applyAlignment="1">
      <alignment vertical="center"/>
    </xf>
    <xf numFmtId="0" fontId="7" fillId="0" borderId="0" xfId="0" applyFont="1" applyAlignment="1">
      <alignment vertical="center"/>
    </xf>
    <xf numFmtId="0" fontId="0" fillId="12" borderId="0" xfId="0" applyFont="1" applyFill="1" applyBorder="1" applyAlignment="1">
      <alignment horizontal="right" vertical="center"/>
    </xf>
    <xf numFmtId="0" fontId="0" fillId="0" borderId="0" xfId="0" applyFont="1" applyAlignment="1">
      <alignment horizontal="left" vertical="center"/>
    </xf>
    <xf numFmtId="0" fontId="0" fillId="0" borderId="299" xfId="0" applyFont="1" applyBorder="1" applyAlignment="1">
      <alignment vertical="center"/>
    </xf>
    <xf numFmtId="0" fontId="13" fillId="0" borderId="299" xfId="0" applyFont="1" applyBorder="1" applyAlignment="1">
      <alignment vertical="center"/>
    </xf>
    <xf numFmtId="0" fontId="0" fillId="0" borderId="185" xfId="0" applyFont="1" applyFill="1" applyBorder="1" applyAlignment="1">
      <alignment horizontal="center" vertical="center" shrinkToFit="1"/>
    </xf>
    <xf numFmtId="0" fontId="0" fillId="0" borderId="299" xfId="0" applyFont="1" applyFill="1" applyBorder="1" applyAlignment="1">
      <alignment horizontal="center" vertical="center" shrinkToFit="1"/>
    </xf>
    <xf numFmtId="0" fontId="0" fillId="0" borderId="101" xfId="0" applyFont="1" applyFill="1" applyBorder="1" applyAlignment="1">
      <alignment horizontal="center" vertical="center" shrinkToFit="1"/>
    </xf>
    <xf numFmtId="0" fontId="0" fillId="0" borderId="304" xfId="0" applyFont="1" applyFill="1" applyBorder="1" applyAlignment="1">
      <alignment horizontal="center" vertical="center" wrapText="1" shrinkToFit="1"/>
    </xf>
    <xf numFmtId="0" fontId="0" fillId="0" borderId="307" xfId="0" applyFont="1" applyFill="1" applyBorder="1" applyAlignment="1">
      <alignment horizontal="center" vertical="center" shrinkToFit="1"/>
    </xf>
    <xf numFmtId="0" fontId="0" fillId="8" borderId="308" xfId="0" applyFont="1" applyFill="1" applyBorder="1" applyAlignment="1">
      <alignment horizontal="center" vertical="center"/>
    </xf>
    <xf numFmtId="0" fontId="0" fillId="8" borderId="309" xfId="0" applyFont="1" applyFill="1" applyBorder="1" applyAlignment="1">
      <alignment horizontal="center" vertical="center"/>
    </xf>
    <xf numFmtId="0" fontId="0" fillId="8" borderId="301" xfId="0" applyFont="1" applyFill="1" applyBorder="1" applyAlignment="1">
      <alignment horizontal="center" vertical="center"/>
    </xf>
    <xf numFmtId="0" fontId="0" fillId="8" borderId="310" xfId="0" applyFont="1" applyFill="1" applyBorder="1" applyAlignment="1">
      <alignment horizontal="center" vertical="center"/>
    </xf>
    <xf numFmtId="0" fontId="0" fillId="8" borderId="309" xfId="0" applyFont="1" applyFill="1" applyBorder="1" applyAlignment="1">
      <alignment horizontal="center" vertical="center" wrapText="1"/>
    </xf>
    <xf numFmtId="0" fontId="0" fillId="8" borderId="311" xfId="0" applyFont="1" applyFill="1" applyBorder="1" applyAlignment="1">
      <alignment horizontal="center" vertical="center" wrapText="1"/>
    </xf>
    <xf numFmtId="0" fontId="0" fillId="0" borderId="290" xfId="0" applyFont="1" applyBorder="1" applyAlignment="1">
      <alignment horizontal="center" vertical="center"/>
    </xf>
    <xf numFmtId="0" fontId="0" fillId="0" borderId="312" xfId="0" applyFont="1" applyBorder="1" applyAlignment="1">
      <alignment horizontal="center" vertical="center"/>
    </xf>
    <xf numFmtId="0" fontId="0" fillId="0" borderId="313" xfId="0" applyFont="1" applyBorder="1" applyAlignment="1">
      <alignment horizontal="center" vertical="center"/>
    </xf>
    <xf numFmtId="0" fontId="0" fillId="0" borderId="314" xfId="0" applyFont="1" applyBorder="1" applyAlignment="1">
      <alignment horizontal="center" vertical="center"/>
    </xf>
    <xf numFmtId="0" fontId="0" fillId="0" borderId="315" xfId="0" applyFont="1" applyBorder="1" applyAlignment="1">
      <alignment horizontal="center" vertical="center"/>
    </xf>
    <xf numFmtId="0" fontId="0" fillId="0" borderId="316" xfId="0" applyFont="1" applyBorder="1" applyAlignment="1">
      <alignment horizontal="center" vertical="center"/>
    </xf>
    <xf numFmtId="0" fontId="0" fillId="0" borderId="288" xfId="0" applyFont="1" applyBorder="1" applyAlignment="1">
      <alignment horizontal="center" vertical="center"/>
    </xf>
    <xf numFmtId="0" fontId="0" fillId="0" borderId="113" xfId="0" applyFont="1" applyBorder="1" applyAlignment="1">
      <alignment horizontal="center" vertical="center"/>
    </xf>
    <xf numFmtId="0" fontId="0" fillId="0" borderId="61" xfId="0" applyFont="1" applyBorder="1" applyAlignment="1">
      <alignment horizontal="center" vertical="center"/>
    </xf>
    <xf numFmtId="0" fontId="0" fillId="0" borderId="317" xfId="0" applyFont="1" applyBorder="1" applyAlignment="1">
      <alignment horizontal="center" vertical="center"/>
    </xf>
    <xf numFmtId="0" fontId="0" fillId="0" borderId="318" xfId="0" applyFont="1" applyBorder="1" applyAlignment="1">
      <alignment horizontal="center" vertical="center"/>
    </xf>
    <xf numFmtId="0" fontId="0" fillId="0" borderId="269" xfId="0" applyFont="1" applyBorder="1" applyAlignment="1">
      <alignment horizontal="center" vertical="center"/>
    </xf>
    <xf numFmtId="0" fontId="0" fillId="0" borderId="319" xfId="0" applyFont="1" applyBorder="1" applyAlignment="1">
      <alignment horizontal="center" vertical="center"/>
    </xf>
    <xf numFmtId="0" fontId="0" fillId="0" borderId="258" xfId="0" applyFont="1" applyBorder="1" applyAlignment="1">
      <alignment horizontal="center" vertical="center"/>
    </xf>
    <xf numFmtId="0" fontId="0" fillId="0" borderId="320" xfId="0" applyFont="1" applyBorder="1" applyAlignment="1">
      <alignment horizontal="center" vertical="center"/>
    </xf>
    <xf numFmtId="0" fontId="0" fillId="0" borderId="321" xfId="0" applyFont="1" applyBorder="1" applyAlignment="1">
      <alignment horizontal="center" vertical="center"/>
    </xf>
    <xf numFmtId="0" fontId="0" fillId="0" borderId="270" xfId="0" applyFont="1" applyBorder="1" applyAlignment="1">
      <alignment horizontal="center" vertical="center"/>
    </xf>
    <xf numFmtId="0" fontId="0" fillId="18" borderId="323" xfId="0" applyFont="1" applyFill="1" applyBorder="1" applyAlignment="1">
      <alignment vertical="center"/>
    </xf>
    <xf numFmtId="0" fontId="0" fillId="0" borderId="323" xfId="0" applyFont="1" applyFill="1" applyBorder="1" applyAlignment="1">
      <alignment horizontal="left" vertical="center"/>
    </xf>
    <xf numFmtId="0" fontId="0" fillId="0" borderId="299" xfId="0" applyFont="1" applyFill="1" applyBorder="1" applyAlignment="1">
      <alignment horizontal="center" vertical="center"/>
    </xf>
    <xf numFmtId="0" fontId="0" fillId="18" borderId="299" xfId="0" applyFont="1" applyFill="1" applyBorder="1" applyAlignment="1">
      <alignment vertical="center"/>
    </xf>
    <xf numFmtId="0" fontId="0" fillId="0" borderId="299" xfId="0" applyFont="1" applyFill="1" applyBorder="1" applyAlignment="1">
      <alignment horizontal="left" vertical="center"/>
    </xf>
    <xf numFmtId="0" fontId="0" fillId="0" borderId="324" xfId="0" applyFont="1" applyFill="1" applyBorder="1" applyAlignment="1">
      <alignment horizontal="center" vertical="center"/>
    </xf>
    <xf numFmtId="0" fontId="34" fillId="0" borderId="0" xfId="0" applyFont="1" applyAlignment="1">
      <alignment horizontal="left" vertical="center"/>
    </xf>
    <xf numFmtId="185" fontId="0" fillId="0" borderId="131" xfId="2" applyNumberFormat="1" applyFont="1" applyFill="1" applyBorder="1" applyAlignment="1" applyProtection="1">
      <alignment horizontal="center" vertical="center" shrinkToFit="1"/>
    </xf>
    <xf numFmtId="0" fontId="0" fillId="0" borderId="113" xfId="2" applyFont="1" applyFill="1" applyBorder="1" applyAlignment="1" applyProtection="1">
      <alignment vertical="center" shrinkToFit="1"/>
      <protection locked="0"/>
    </xf>
    <xf numFmtId="0" fontId="0" fillId="0" borderId="0" xfId="2" applyFont="1" applyFill="1" applyBorder="1" applyAlignment="1" applyProtection="1">
      <alignment vertical="center" shrinkToFit="1"/>
      <protection locked="0"/>
    </xf>
    <xf numFmtId="0" fontId="13" fillId="0" borderId="142" xfId="0" applyFont="1" applyFill="1" applyBorder="1" applyAlignment="1">
      <alignment horizontal="center" vertical="center" wrapText="1"/>
    </xf>
    <xf numFmtId="179" fontId="0" fillId="20" borderId="31" xfId="0" applyNumberFormat="1" applyFont="1" applyFill="1" applyBorder="1" applyAlignment="1">
      <alignment horizontal="center" vertical="center" wrapText="1" shrinkToFit="1"/>
    </xf>
    <xf numFmtId="179" fontId="0" fillId="20" borderId="61" xfId="0" applyNumberFormat="1" applyFont="1" applyFill="1" applyBorder="1" applyAlignment="1">
      <alignment horizontal="center" vertical="center" wrapText="1" shrinkToFit="1"/>
    </xf>
    <xf numFmtId="179" fontId="0" fillId="20" borderId="9" xfId="0" applyNumberFormat="1" applyFont="1" applyFill="1" applyBorder="1" applyAlignment="1">
      <alignment horizontal="center" vertical="center" wrapText="1" shrinkToFit="1"/>
    </xf>
    <xf numFmtId="0" fontId="13" fillId="0" borderId="48" xfId="0" applyFont="1" applyFill="1" applyBorder="1" applyAlignment="1">
      <alignment horizontal="center" vertical="center" wrapText="1"/>
    </xf>
    <xf numFmtId="0" fontId="8" fillId="20" borderId="325" xfId="0" applyNumberFormat="1" applyFont="1" applyFill="1" applyBorder="1" applyAlignment="1">
      <alignment horizontal="center" vertical="center" shrinkToFit="1"/>
    </xf>
    <xf numFmtId="0" fontId="8" fillId="20" borderId="131" xfId="0" applyNumberFormat="1" applyFont="1" applyFill="1" applyBorder="1" applyAlignment="1">
      <alignment horizontal="center" vertical="center" shrinkToFit="1"/>
    </xf>
    <xf numFmtId="0" fontId="0" fillId="20" borderId="131" xfId="0" applyNumberFormat="1" applyFont="1" applyFill="1" applyBorder="1" applyAlignment="1">
      <alignment horizontal="center" vertical="center" shrinkToFit="1"/>
    </xf>
    <xf numFmtId="0" fontId="0" fillId="20" borderId="131" xfId="0" applyNumberFormat="1" applyFont="1" applyFill="1" applyBorder="1" applyAlignment="1" applyProtection="1">
      <alignment vertical="center" shrinkToFit="1"/>
      <protection locked="0"/>
    </xf>
    <xf numFmtId="0" fontId="0" fillId="20" borderId="131" xfId="0" applyNumberFormat="1" applyFont="1" applyFill="1" applyBorder="1" applyAlignment="1">
      <alignment vertical="center" shrinkToFit="1"/>
    </xf>
    <xf numFmtId="0" fontId="13" fillId="20" borderId="132" xfId="0" applyNumberFormat="1" applyFont="1" applyFill="1" applyBorder="1" applyAlignment="1">
      <alignment vertical="center" shrinkToFit="1"/>
    </xf>
    <xf numFmtId="0" fontId="8" fillId="20" borderId="181" xfId="0" applyNumberFormat="1" applyFont="1" applyFill="1" applyBorder="1" applyAlignment="1">
      <alignment horizontal="center" vertical="center" shrinkToFit="1"/>
    </xf>
    <xf numFmtId="0" fontId="8" fillId="20" borderId="61" xfId="0" applyNumberFormat="1" applyFont="1" applyFill="1" applyBorder="1" applyAlignment="1">
      <alignment horizontal="center" vertical="center" shrinkToFit="1"/>
    </xf>
    <xf numFmtId="0" fontId="0" fillId="20" borderId="61" xfId="0" applyNumberFormat="1" applyFont="1" applyFill="1" applyBorder="1" applyAlignment="1">
      <alignment horizontal="center" vertical="center" shrinkToFit="1"/>
    </xf>
    <xf numFmtId="0" fontId="0" fillId="20" borderId="61" xfId="0" applyNumberFormat="1" applyFont="1" applyFill="1" applyBorder="1" applyAlignment="1">
      <alignment vertical="center" shrinkToFit="1"/>
    </xf>
    <xf numFmtId="0" fontId="13" fillId="20" borderId="113" xfId="0" applyNumberFormat="1" applyFont="1" applyFill="1" applyBorder="1" applyAlignment="1">
      <alignment vertical="center" shrinkToFit="1"/>
    </xf>
    <xf numFmtId="0" fontId="0" fillId="20" borderId="182" xfId="0" applyNumberFormat="1" applyFont="1" applyFill="1" applyBorder="1" applyAlignment="1">
      <alignment horizontal="center" vertical="center" shrinkToFit="1"/>
    </xf>
    <xf numFmtId="0" fontId="8" fillId="20" borderId="143" xfId="0" applyNumberFormat="1" applyFont="1" applyFill="1" applyBorder="1" applyAlignment="1">
      <alignment horizontal="center" vertical="center" shrinkToFit="1"/>
    </xf>
    <xf numFmtId="0" fontId="8" fillId="20" borderId="9" xfId="0" applyNumberFormat="1" applyFont="1" applyFill="1" applyBorder="1" applyAlignment="1">
      <alignment horizontal="center" vertical="center" shrinkToFit="1"/>
    </xf>
    <xf numFmtId="0" fontId="0" fillId="20" borderId="9" xfId="0" applyNumberFormat="1" applyFont="1" applyFill="1" applyBorder="1" applyAlignment="1">
      <alignment horizontal="center" vertical="center" shrinkToFit="1"/>
    </xf>
    <xf numFmtId="0" fontId="0" fillId="20" borderId="9" xfId="0" applyNumberFormat="1" applyFont="1" applyFill="1" applyBorder="1" applyAlignment="1">
      <alignment vertical="center" shrinkToFit="1"/>
    </xf>
    <xf numFmtId="0" fontId="13" fillId="20" borderId="177" xfId="0" applyNumberFormat="1" applyFont="1" applyFill="1" applyBorder="1" applyAlignment="1">
      <alignment vertical="center" shrinkToFit="1"/>
    </xf>
    <xf numFmtId="179" fontId="8" fillId="20" borderId="343" xfId="0" applyNumberFormat="1" applyFont="1" applyFill="1" applyBorder="1" applyAlignment="1" applyProtection="1">
      <alignment horizontal="center" vertical="center" shrinkToFit="1"/>
      <protection locked="0"/>
    </xf>
    <xf numFmtId="179" fontId="8" fillId="20" borderId="112" xfId="0" applyNumberFormat="1" applyFont="1" applyFill="1" applyBorder="1" applyAlignment="1" applyProtection="1">
      <alignment horizontal="center" vertical="center" shrinkToFit="1"/>
      <protection locked="0"/>
    </xf>
    <xf numFmtId="179" fontId="8" fillId="20" borderId="344" xfId="0" applyNumberFormat="1" applyFont="1" applyFill="1" applyBorder="1" applyAlignment="1" applyProtection="1">
      <alignment horizontal="center" vertical="center" shrinkToFit="1"/>
      <protection locked="0"/>
    </xf>
    <xf numFmtId="179" fontId="0" fillId="20" borderId="22" xfId="0" applyNumberFormat="1" applyFont="1" applyFill="1" applyBorder="1" applyAlignment="1" applyProtection="1">
      <alignment horizontal="center" vertical="center" shrinkToFit="1"/>
      <protection locked="0"/>
    </xf>
    <xf numFmtId="179" fontId="0" fillId="20" borderId="342" xfId="0" applyNumberFormat="1" applyFont="1" applyFill="1" applyBorder="1" applyAlignment="1" applyProtection="1">
      <alignment horizontal="center" vertical="center" shrinkToFit="1"/>
      <protection locked="0"/>
    </xf>
    <xf numFmtId="0" fontId="0" fillId="0" borderId="137" xfId="0" applyBorder="1" applyAlignment="1">
      <alignment horizontal="center" vertical="center" shrinkToFit="1"/>
    </xf>
    <xf numFmtId="0" fontId="1" fillId="0" borderId="135" xfId="0" applyFont="1" applyBorder="1" applyAlignment="1">
      <alignment horizontal="center" vertical="center" wrapText="1"/>
    </xf>
    <xf numFmtId="0" fontId="0" fillId="0" borderId="281" xfId="0" applyBorder="1" applyAlignment="1">
      <alignment horizontal="center" vertical="center" wrapText="1"/>
    </xf>
    <xf numFmtId="0" fontId="35" fillId="0" borderId="0" xfId="2" applyFont="1" applyFill="1" applyBorder="1" applyAlignment="1" applyProtection="1">
      <alignment vertical="center" shrinkToFit="1"/>
    </xf>
    <xf numFmtId="0" fontId="36" fillId="0" borderId="0" xfId="2" applyFont="1" applyFill="1" applyBorder="1" applyAlignment="1" applyProtection="1">
      <alignment horizontal="right" vertical="center"/>
    </xf>
    <xf numFmtId="0" fontId="36" fillId="0" borderId="0" xfId="2" applyFont="1" applyFill="1" applyBorder="1" applyAlignment="1" applyProtection="1">
      <alignment vertical="center"/>
    </xf>
    <xf numFmtId="0" fontId="0" fillId="0" borderId="155" xfId="2" applyFont="1" applyFill="1" applyBorder="1" applyAlignment="1" applyProtection="1">
      <alignment vertical="center" shrinkToFit="1"/>
      <protection locked="0"/>
    </xf>
    <xf numFmtId="0" fontId="8" fillId="18" borderId="61" xfId="0" applyFont="1" applyFill="1" applyBorder="1" applyAlignment="1">
      <alignment horizontal="center" vertical="center" wrapText="1"/>
    </xf>
    <xf numFmtId="0" fontId="28" fillId="18" borderId="137" xfId="0" applyFont="1" applyFill="1" applyBorder="1" applyAlignment="1">
      <alignment horizontal="center" vertical="center"/>
    </xf>
    <xf numFmtId="0" fontId="28" fillId="18" borderId="135" xfId="0" applyFont="1" applyFill="1" applyBorder="1" applyAlignment="1">
      <alignment horizontal="center" vertical="center"/>
    </xf>
    <xf numFmtId="0" fontId="28" fillId="18" borderId="136" xfId="0" applyFont="1" applyFill="1" applyBorder="1" applyAlignment="1">
      <alignment horizontal="center" vertical="center"/>
    </xf>
    <xf numFmtId="176" fontId="1" fillId="20" borderId="147" xfId="1" applyNumberFormat="1" applyFont="1" applyFill="1" applyBorder="1" applyAlignment="1">
      <alignment horizontal="center" vertical="center"/>
    </xf>
    <xf numFmtId="176" fontId="1" fillId="20" borderId="147" xfId="1" applyNumberFormat="1" applyFont="1" applyFill="1" applyBorder="1" applyAlignment="1">
      <alignment horizontal="right" vertical="center"/>
    </xf>
    <xf numFmtId="176" fontId="1" fillId="20" borderId="148" xfId="1" applyNumberFormat="1" applyFont="1" applyFill="1" applyBorder="1" applyAlignment="1">
      <alignment horizontal="center" vertical="center"/>
    </xf>
    <xf numFmtId="0" fontId="0" fillId="20" borderId="1" xfId="0" applyNumberFormat="1" applyFont="1" applyFill="1" applyBorder="1" applyAlignment="1">
      <alignment horizontal="center" vertical="center" shrinkToFit="1"/>
    </xf>
    <xf numFmtId="0" fontId="1" fillId="3" borderId="335" xfId="2" applyFill="1" applyBorder="1" applyAlignment="1" applyProtection="1">
      <alignment vertical="center" shrinkToFit="1"/>
    </xf>
    <xf numFmtId="176" fontId="0" fillId="20" borderId="146" xfId="1" applyNumberFormat="1" applyFont="1" applyFill="1" applyBorder="1" applyAlignment="1">
      <alignment horizontal="left" vertical="center"/>
    </xf>
    <xf numFmtId="0" fontId="0" fillId="1" borderId="11" xfId="0" applyNumberFormat="1" applyFill="1" applyBorder="1" applyAlignment="1" applyProtection="1">
      <alignment horizontal="center" vertical="center"/>
    </xf>
    <xf numFmtId="0" fontId="0" fillId="15" borderId="0" xfId="0" applyFill="1" applyBorder="1" applyProtection="1">
      <alignment vertical="center"/>
    </xf>
    <xf numFmtId="0" fontId="0" fillId="15" borderId="37" xfId="0" applyFill="1" applyBorder="1" applyProtection="1">
      <alignment vertical="center"/>
    </xf>
    <xf numFmtId="0" fontId="0" fillId="0" borderId="24" xfId="0" applyFill="1" applyBorder="1" applyAlignment="1">
      <alignment horizontal="center" vertical="center" wrapText="1"/>
    </xf>
    <xf numFmtId="0" fontId="0" fillId="8" borderId="349" xfId="0" applyFont="1" applyFill="1" applyBorder="1" applyAlignment="1">
      <alignment horizontal="center" vertical="center" wrapText="1"/>
    </xf>
    <xf numFmtId="0" fontId="0" fillId="8" borderId="350" xfId="0" applyFont="1" applyFill="1" applyBorder="1" applyAlignment="1">
      <alignment horizontal="center" vertical="center"/>
    </xf>
    <xf numFmtId="0" fontId="0" fillId="8" borderId="351" xfId="0" applyFont="1" applyFill="1" applyBorder="1" applyAlignment="1">
      <alignment horizontal="center" vertical="center"/>
    </xf>
    <xf numFmtId="0" fontId="0" fillId="0" borderId="352" xfId="0" applyFont="1" applyBorder="1" applyAlignment="1">
      <alignment horizontal="center" vertical="center"/>
    </xf>
    <xf numFmtId="0" fontId="0" fillId="0" borderId="67" xfId="0" applyFont="1" applyBorder="1" applyAlignment="1">
      <alignment horizontal="center" vertical="center"/>
    </xf>
    <xf numFmtId="0" fontId="0" fillId="0" borderId="353" xfId="0" applyFont="1" applyBorder="1" applyAlignment="1">
      <alignment horizontal="center" vertical="center"/>
    </xf>
    <xf numFmtId="0" fontId="0" fillId="8" borderId="266" xfId="0" applyFont="1" applyFill="1" applyBorder="1" applyAlignment="1">
      <alignment horizontal="center" vertical="center"/>
    </xf>
    <xf numFmtId="0" fontId="0" fillId="8" borderId="319" xfId="0" applyFont="1" applyFill="1" applyBorder="1" applyAlignment="1">
      <alignment horizontal="center" vertical="center"/>
    </xf>
    <xf numFmtId="0" fontId="0" fillId="8" borderId="258" xfId="0" applyFont="1" applyFill="1" applyBorder="1" applyAlignment="1">
      <alignment horizontal="center" vertical="center"/>
    </xf>
    <xf numFmtId="0" fontId="0" fillId="8" borderId="265" xfId="0" applyFont="1" applyFill="1" applyBorder="1" applyAlignment="1">
      <alignment horizontal="center" vertical="center"/>
    </xf>
    <xf numFmtId="0" fontId="0" fillId="8" borderId="320" xfId="0" applyFont="1" applyFill="1" applyBorder="1" applyAlignment="1">
      <alignment horizontal="center" vertical="center" wrapText="1"/>
    </xf>
    <xf numFmtId="0" fontId="0" fillId="8" borderId="353" xfId="0" applyFont="1" applyFill="1" applyBorder="1" applyAlignment="1">
      <alignment horizontal="center" vertical="center"/>
    </xf>
    <xf numFmtId="0" fontId="0" fillId="8" borderId="321" xfId="0" applyFont="1" applyFill="1" applyBorder="1" applyAlignment="1">
      <alignment horizontal="center" vertical="center"/>
    </xf>
    <xf numFmtId="0" fontId="0" fillId="8" borderId="319" xfId="0" applyFont="1" applyFill="1" applyBorder="1" applyAlignment="1">
      <alignment horizontal="center" vertical="center" wrapText="1"/>
    </xf>
    <xf numFmtId="0" fontId="0" fillId="8" borderId="271" xfId="0" applyFont="1" applyFill="1" applyBorder="1" applyAlignment="1">
      <alignment horizontal="center" vertical="center" wrapText="1"/>
    </xf>
    <xf numFmtId="0" fontId="13" fillId="8" borderId="61" xfId="0" applyFont="1" applyFill="1" applyBorder="1" applyAlignment="1">
      <alignment horizontal="left" vertical="center" wrapText="1"/>
    </xf>
    <xf numFmtId="55" fontId="0" fillId="20" borderId="30" xfId="0" applyNumberFormat="1" applyFont="1" applyFill="1" applyBorder="1" applyAlignment="1">
      <alignment vertical="center" shrinkToFit="1"/>
    </xf>
    <xf numFmtId="0" fontId="0" fillId="20" borderId="31" xfId="0" applyNumberFormat="1" applyFont="1" applyFill="1" applyBorder="1" applyAlignment="1">
      <alignment horizontal="center" vertical="center" shrinkToFit="1"/>
    </xf>
    <xf numFmtId="0" fontId="1" fillId="20" borderId="31" xfId="0" applyNumberFormat="1" applyFont="1" applyFill="1" applyBorder="1" applyAlignment="1">
      <alignment horizontal="center" vertical="center" shrinkToFit="1"/>
    </xf>
    <xf numFmtId="0" fontId="1" fillId="20" borderId="31" xfId="0" applyNumberFormat="1" applyFont="1" applyFill="1" applyBorder="1" applyAlignment="1">
      <alignment vertical="center" shrinkToFit="1"/>
    </xf>
    <xf numFmtId="0" fontId="11" fillId="20" borderId="131" xfId="0" applyNumberFormat="1" applyFont="1" applyFill="1" applyBorder="1" applyAlignment="1">
      <alignment vertical="center" wrapText="1" shrinkToFit="1"/>
    </xf>
    <xf numFmtId="178" fontId="1" fillId="20" borderId="32" xfId="0" applyNumberFormat="1" applyFont="1" applyFill="1" applyBorder="1" applyAlignment="1">
      <alignment horizontal="center" vertical="center"/>
    </xf>
    <xf numFmtId="55" fontId="0" fillId="20" borderId="181" xfId="0" applyNumberFormat="1" applyFont="1" applyFill="1" applyBorder="1" applyAlignment="1">
      <alignment vertical="center" shrinkToFit="1"/>
    </xf>
    <xf numFmtId="0" fontId="1" fillId="20" borderId="61" xfId="0" applyNumberFormat="1" applyFont="1" applyFill="1" applyBorder="1" applyAlignment="1">
      <alignment horizontal="center" vertical="center" shrinkToFit="1"/>
    </xf>
    <xf numFmtId="0" fontId="1" fillId="20" borderId="61" xfId="0" applyNumberFormat="1" applyFont="1" applyFill="1" applyBorder="1" applyAlignment="1">
      <alignment vertical="center" shrinkToFit="1"/>
    </xf>
    <xf numFmtId="0" fontId="11" fillId="20" borderId="61" xfId="0" applyNumberFormat="1" applyFont="1" applyFill="1" applyBorder="1" applyAlignment="1">
      <alignment vertical="center" wrapText="1" shrinkToFit="1"/>
    </xf>
    <xf numFmtId="178" fontId="1" fillId="20" borderId="182" xfId="0" applyNumberFormat="1" applyFont="1" applyFill="1" applyBorder="1" applyAlignment="1">
      <alignment horizontal="center" vertical="center"/>
    </xf>
    <xf numFmtId="55" fontId="0" fillId="20" borderId="183" xfId="0" applyNumberFormat="1" applyFont="1" applyFill="1" applyBorder="1" applyAlignment="1">
      <alignment vertical="center" shrinkToFit="1"/>
    </xf>
    <xf numFmtId="0" fontId="0" fillId="20" borderId="121" xfId="0" applyNumberFormat="1" applyFont="1" applyFill="1" applyBorder="1" applyAlignment="1">
      <alignment horizontal="center" vertical="center" shrinkToFit="1"/>
    </xf>
    <xf numFmtId="0" fontId="1" fillId="20" borderId="121" xfId="0" applyNumberFormat="1" applyFont="1" applyFill="1" applyBorder="1" applyAlignment="1">
      <alignment horizontal="center" vertical="center" shrinkToFit="1"/>
    </xf>
    <xf numFmtId="0" fontId="1" fillId="20" borderId="121" xfId="0" applyNumberFormat="1" applyFont="1" applyFill="1" applyBorder="1" applyAlignment="1">
      <alignment vertical="center" shrinkToFit="1"/>
    </xf>
    <xf numFmtId="0" fontId="11" fillId="20" borderId="121" xfId="0" applyNumberFormat="1" applyFont="1" applyFill="1" applyBorder="1" applyAlignment="1">
      <alignment vertical="center" wrapText="1" shrinkToFit="1"/>
    </xf>
    <xf numFmtId="178" fontId="1" fillId="20" borderId="184" xfId="0" applyNumberFormat="1" applyFont="1" applyFill="1" applyBorder="1" applyAlignment="1">
      <alignment horizontal="center" vertical="center"/>
    </xf>
    <xf numFmtId="0" fontId="0" fillId="1" borderId="354" xfId="0" applyFill="1" applyBorder="1" applyProtection="1">
      <alignment vertical="center"/>
    </xf>
    <xf numFmtId="49" fontId="0" fillId="1" borderId="177" xfId="0" applyNumberFormat="1" applyFill="1" applyBorder="1" applyAlignment="1" applyProtection="1">
      <alignment horizontal="center" vertical="center"/>
    </xf>
    <xf numFmtId="0" fontId="37" fillId="0" borderId="23" xfId="5" applyBorder="1" applyAlignment="1" applyProtection="1">
      <alignment vertical="center" wrapText="1"/>
      <protection locked="0"/>
    </xf>
    <xf numFmtId="0" fontId="0" fillId="0" borderId="23" xfId="0" applyFill="1" applyBorder="1" applyAlignment="1">
      <alignment horizontal="center" vertical="center" wrapText="1"/>
    </xf>
    <xf numFmtId="0" fontId="0" fillId="0" borderId="61" xfId="0" applyNumberFormat="1" applyFont="1" applyFill="1" applyBorder="1" applyAlignment="1">
      <alignment vertical="center" shrinkToFit="1"/>
    </xf>
    <xf numFmtId="0" fontId="0" fillId="0" borderId="131" xfId="0" applyNumberFormat="1" applyFont="1" applyFill="1" applyBorder="1" applyAlignment="1">
      <alignment vertical="center" shrinkToFit="1"/>
    </xf>
    <xf numFmtId="0" fontId="0" fillId="0" borderId="131" xfId="0" applyFont="1" applyBorder="1" applyAlignment="1" applyProtection="1">
      <alignment vertical="center" wrapText="1"/>
      <protection locked="0"/>
    </xf>
    <xf numFmtId="0" fontId="0" fillId="0" borderId="61" xfId="0" applyFont="1" applyBorder="1" applyAlignment="1" applyProtection="1">
      <alignment vertical="center" wrapText="1" shrinkToFit="1"/>
      <protection locked="0"/>
    </xf>
    <xf numFmtId="0" fontId="1" fillId="0" borderId="61" xfId="0" applyFont="1" applyBorder="1" applyAlignment="1" applyProtection="1">
      <alignment vertical="center" wrapText="1" shrinkToFit="1"/>
      <protection locked="0"/>
    </xf>
    <xf numFmtId="0" fontId="1" fillId="0" borderId="121" xfId="0" applyFont="1" applyBorder="1" applyAlignment="1" applyProtection="1">
      <alignment vertical="center" wrapText="1" shrinkToFit="1"/>
      <protection locked="0"/>
    </xf>
    <xf numFmtId="0" fontId="0" fillId="0" borderId="52" xfId="0" applyBorder="1" applyAlignment="1">
      <alignment vertical="center"/>
    </xf>
    <xf numFmtId="0" fontId="0" fillId="0" borderId="33" xfId="0" applyBorder="1" applyAlignment="1">
      <alignment vertical="center"/>
    </xf>
    <xf numFmtId="0" fontId="0" fillId="0" borderId="0" xfId="0" applyFont="1" applyBorder="1" applyAlignment="1">
      <alignment horizontal="center" vertical="center"/>
    </xf>
    <xf numFmtId="0" fontId="0" fillId="0" borderId="0" xfId="0" applyFont="1" applyBorder="1" applyProtection="1">
      <alignment vertical="center"/>
      <protection locked="0"/>
    </xf>
    <xf numFmtId="0" fontId="8" fillId="0" borderId="362" xfId="0" applyNumberFormat="1" applyFont="1" applyBorder="1" applyAlignment="1" applyProtection="1">
      <alignment horizontal="center" vertical="center" shrinkToFit="1"/>
      <protection locked="0"/>
    </xf>
    <xf numFmtId="0" fontId="8" fillId="0" borderId="363" xfId="0" applyNumberFormat="1" applyFont="1" applyBorder="1" applyAlignment="1" applyProtection="1">
      <alignment horizontal="center" vertical="center" shrinkToFit="1"/>
      <protection locked="0"/>
    </xf>
    <xf numFmtId="0" fontId="8" fillId="0" borderId="363" xfId="0" applyNumberFormat="1" applyFont="1" applyBorder="1" applyAlignment="1" applyProtection="1">
      <alignment horizontal="left" vertical="center" shrinkToFit="1"/>
      <protection locked="0"/>
    </xf>
    <xf numFmtId="0" fontId="0" fillId="0" borderId="363" xfId="0" applyNumberFormat="1" applyFont="1" applyBorder="1" applyAlignment="1" applyProtection="1">
      <alignment vertical="center" shrinkToFit="1"/>
      <protection locked="0"/>
    </xf>
    <xf numFmtId="0" fontId="0" fillId="0" borderId="363" xfId="0" applyNumberFormat="1" applyFont="1" applyBorder="1" applyAlignment="1" applyProtection="1">
      <alignment horizontal="center" vertical="center"/>
      <protection locked="0"/>
    </xf>
    <xf numFmtId="0" fontId="8" fillId="0" borderId="363" xfId="0" applyNumberFormat="1" applyFont="1" applyBorder="1" applyAlignment="1" applyProtection="1">
      <alignment vertical="center" shrinkToFit="1"/>
      <protection locked="0"/>
    </xf>
    <xf numFmtId="0" fontId="8" fillId="0" borderId="364" xfId="0" applyNumberFormat="1" applyFont="1" applyBorder="1" applyAlignment="1" applyProtection="1">
      <alignment vertical="center" shrinkToFit="1"/>
      <protection locked="0"/>
    </xf>
    <xf numFmtId="0" fontId="8" fillId="0" borderId="365" xfId="0" applyNumberFormat="1" applyFont="1" applyBorder="1" applyAlignment="1" applyProtection="1">
      <alignment horizontal="center" vertical="center" shrinkToFit="1"/>
      <protection locked="0"/>
    </xf>
    <xf numFmtId="0" fontId="0" fillId="0" borderId="23" xfId="0" applyFill="1" applyBorder="1" applyAlignment="1" applyProtection="1">
      <alignment vertical="center" wrapText="1"/>
      <protection locked="0"/>
    </xf>
    <xf numFmtId="0" fontId="0" fillId="0" borderId="61" xfId="0" applyFill="1" applyBorder="1" applyAlignment="1">
      <alignment horizontal="center" vertical="center" wrapText="1"/>
    </xf>
    <xf numFmtId="0" fontId="0" fillId="11" borderId="9" xfId="0" applyFill="1" applyBorder="1" applyAlignment="1">
      <alignment horizontal="center" vertical="center" wrapText="1"/>
    </xf>
    <xf numFmtId="0" fontId="0" fillId="11" borderId="61" xfId="0" applyFill="1" applyBorder="1" applyAlignment="1">
      <alignment horizontal="center" vertical="center" wrapText="1"/>
    </xf>
    <xf numFmtId="0" fontId="0" fillId="11" borderId="24" xfId="0" applyFill="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alignment vertical="center" wrapText="1"/>
    </xf>
    <xf numFmtId="0" fontId="8" fillId="0" borderId="47" xfId="0" applyFont="1" applyFill="1" applyBorder="1" applyAlignment="1">
      <alignment horizontal="center" vertical="center" wrapText="1"/>
    </xf>
    <xf numFmtId="0" fontId="0" fillId="0" borderId="46" xfId="0" applyFill="1" applyBorder="1" applyAlignment="1">
      <alignment vertical="center" wrapText="1"/>
    </xf>
    <xf numFmtId="0" fontId="8" fillId="0" borderId="56" xfId="0" applyFont="1" applyFill="1" applyBorder="1" applyAlignment="1">
      <alignment horizontal="center" vertical="center"/>
    </xf>
    <xf numFmtId="0" fontId="1" fillId="0" borderId="75"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75" xfId="0" applyFont="1" applyFill="1" applyBorder="1" applyAlignment="1">
      <alignment horizontal="center" vertical="center"/>
    </xf>
    <xf numFmtId="0" fontId="0" fillId="11" borderId="46" xfId="0" applyFill="1" applyBorder="1" applyAlignment="1">
      <alignment vertical="center" wrapText="1"/>
    </xf>
    <xf numFmtId="0" fontId="8" fillId="11" borderId="56" xfId="0" applyFont="1" applyFill="1" applyBorder="1" applyAlignment="1">
      <alignment horizontal="center" vertical="center"/>
    </xf>
    <xf numFmtId="0" fontId="1" fillId="11" borderId="75" xfId="0" applyFont="1" applyFill="1" applyBorder="1" applyAlignment="1">
      <alignment horizontal="center" vertical="center"/>
    </xf>
    <xf numFmtId="0" fontId="8" fillId="11" borderId="20" xfId="0" applyFont="1" applyFill="1" applyBorder="1" applyAlignment="1">
      <alignment horizontal="center" vertical="center"/>
    </xf>
    <xf numFmtId="0" fontId="8" fillId="11" borderId="75" xfId="0" applyFont="1" applyFill="1" applyBorder="1" applyAlignment="1">
      <alignment horizontal="center" vertical="center"/>
    </xf>
    <xf numFmtId="0" fontId="8" fillId="0" borderId="6" xfId="0" applyFont="1" applyFill="1" applyBorder="1" applyAlignment="1">
      <alignment vertical="center" wrapText="1"/>
    </xf>
    <xf numFmtId="0" fontId="0" fillId="0" borderId="305" xfId="0" applyFont="1" applyFill="1" applyBorder="1" applyAlignment="1">
      <alignment horizontal="center" vertical="center" wrapText="1" shrinkToFit="1"/>
    </xf>
    <xf numFmtId="0" fontId="0" fillId="0" borderId="348" xfId="0" applyFont="1" applyFill="1" applyBorder="1" applyAlignment="1">
      <alignment horizontal="center" vertical="center" wrapText="1" shrinkToFit="1"/>
    </xf>
    <xf numFmtId="0" fontId="0" fillId="0" borderId="348" xfId="0" applyFont="1" applyFill="1" applyBorder="1" applyAlignment="1">
      <alignment horizontal="center" vertical="center" shrinkToFit="1"/>
    </xf>
    <xf numFmtId="0" fontId="0" fillId="0" borderId="306" xfId="0" applyFont="1" applyFill="1" applyBorder="1" applyAlignment="1">
      <alignment horizontal="center" vertical="center" shrinkToFit="1"/>
    </xf>
    <xf numFmtId="0" fontId="0" fillId="0" borderId="281" xfId="0" applyFill="1" applyBorder="1" applyAlignment="1" applyProtection="1">
      <alignment horizontal="center" vertical="center"/>
      <protection locked="0"/>
    </xf>
    <xf numFmtId="49" fontId="0" fillId="21" borderId="28" xfId="0" applyNumberFormat="1" applyFill="1" applyBorder="1" applyAlignment="1" applyProtection="1">
      <alignment horizontal="center" vertical="center"/>
    </xf>
    <xf numFmtId="0" fontId="0" fillId="0" borderId="11" xfId="0" applyFill="1" applyBorder="1" applyAlignment="1">
      <alignment horizontal="center" vertical="center"/>
    </xf>
    <xf numFmtId="0" fontId="0" fillId="0" borderId="356" xfId="0"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0" fillId="0" borderId="155" xfId="0" applyFill="1" applyBorder="1" applyAlignment="1">
      <alignment vertical="center" shrinkToFit="1"/>
    </xf>
    <xf numFmtId="0" fontId="0" fillId="0" borderId="155" xfId="0" applyFill="1" applyBorder="1" applyProtection="1">
      <alignment vertical="center"/>
      <protection locked="0"/>
    </xf>
    <xf numFmtId="0" fontId="25" fillId="0" borderId="40" xfId="0" applyFont="1" applyFill="1" applyBorder="1" applyAlignment="1">
      <alignment horizontal="center" vertical="center"/>
    </xf>
    <xf numFmtId="0" fontId="27" fillId="0" borderId="113" xfId="0" applyFont="1" applyFill="1" applyBorder="1">
      <alignment vertical="center"/>
    </xf>
    <xf numFmtId="0" fontId="25" fillId="0" borderId="40" xfId="0" applyFont="1" applyFill="1" applyBorder="1">
      <alignment vertical="center"/>
    </xf>
    <xf numFmtId="0" fontId="25" fillId="0" borderId="36" xfId="0" applyFont="1" applyFill="1" applyBorder="1">
      <alignment vertical="center"/>
    </xf>
    <xf numFmtId="0" fontId="0" fillId="0" borderId="171" xfId="0" applyFill="1" applyBorder="1" applyProtection="1">
      <alignment vertical="center"/>
      <protection locked="0"/>
    </xf>
    <xf numFmtId="0" fontId="25" fillId="0" borderId="113" xfId="0" applyFont="1" applyFill="1" applyBorder="1">
      <alignment vertical="center"/>
    </xf>
    <xf numFmtId="0" fontId="0" fillId="0" borderId="113" xfId="0" applyFill="1" applyBorder="1" applyProtection="1">
      <alignment vertical="center"/>
      <protection locked="0"/>
    </xf>
    <xf numFmtId="0" fontId="0" fillId="0" borderId="113" xfId="0" applyFont="1" applyFill="1" applyBorder="1" applyProtection="1">
      <alignment vertical="center"/>
      <protection locked="0"/>
    </xf>
    <xf numFmtId="0" fontId="0" fillId="0" borderId="113" xfId="0" applyFill="1" applyBorder="1">
      <alignment vertical="center"/>
    </xf>
    <xf numFmtId="0" fontId="25" fillId="0" borderId="156" xfId="0" applyFont="1" applyFill="1" applyBorder="1" applyAlignment="1">
      <alignment horizontal="center" vertical="center" wrapText="1"/>
    </xf>
    <xf numFmtId="185" fontId="0" fillId="0" borderId="0" xfId="2" applyNumberFormat="1" applyFont="1" applyFill="1" applyBorder="1" applyAlignment="1" applyProtection="1">
      <alignment horizontal="center" vertical="center" shrinkToFit="1"/>
    </xf>
    <xf numFmtId="0" fontId="1" fillId="3" borderId="13" xfId="2" applyFill="1" applyBorder="1" applyAlignment="1" applyProtection="1">
      <alignment vertical="center" shrinkToFit="1"/>
    </xf>
    <xf numFmtId="0" fontId="1" fillId="3" borderId="366" xfId="2" applyFont="1" applyFill="1" applyBorder="1" applyAlignment="1" applyProtection="1">
      <alignment vertical="center" shrinkToFit="1"/>
    </xf>
    <xf numFmtId="184" fontId="1" fillId="5" borderId="362" xfId="2" applyNumberFormat="1" applyFill="1" applyBorder="1" applyAlignment="1" applyProtection="1">
      <alignment vertical="center" shrinkToFit="1"/>
    </xf>
    <xf numFmtId="185" fontId="1" fillId="5" borderId="363" xfId="2" applyNumberFormat="1" applyFont="1" applyFill="1" applyBorder="1" applyAlignment="1" applyProtection="1">
      <alignment horizontal="center" vertical="center" shrinkToFit="1"/>
    </xf>
    <xf numFmtId="0" fontId="1" fillId="5" borderId="367" xfId="2" applyFill="1" applyBorder="1" applyAlignment="1" applyProtection="1">
      <alignment vertical="center" shrinkToFit="1"/>
    </xf>
    <xf numFmtId="184" fontId="1" fillId="0" borderId="368" xfId="2" applyNumberFormat="1" applyFill="1" applyBorder="1" applyAlignment="1" applyProtection="1">
      <alignment vertical="center" shrinkToFit="1"/>
    </xf>
    <xf numFmtId="185" fontId="1" fillId="0" borderId="363" xfId="2" applyNumberFormat="1" applyFont="1" applyFill="1" applyBorder="1" applyAlignment="1" applyProtection="1">
      <alignment horizontal="center" vertical="center" shrinkToFit="1"/>
    </xf>
    <xf numFmtId="0" fontId="1" fillId="0" borderId="369" xfId="2" applyFill="1" applyBorder="1" applyAlignment="1" applyProtection="1">
      <alignment vertical="center" shrinkToFit="1"/>
      <protection locked="0"/>
    </xf>
    <xf numFmtId="184" fontId="1" fillId="6" borderId="368" xfId="2" applyNumberFormat="1" applyFill="1" applyBorder="1" applyAlignment="1" applyProtection="1">
      <alignment vertical="center" shrinkToFit="1"/>
    </xf>
    <xf numFmtId="185" fontId="0" fillId="6" borderId="363" xfId="2" applyNumberFormat="1" applyFont="1" applyFill="1" applyBorder="1" applyAlignment="1" applyProtection="1">
      <alignment horizontal="center" vertical="center" shrinkToFit="1"/>
    </xf>
    <xf numFmtId="0" fontId="1" fillId="0" borderId="365" xfId="2" applyFill="1" applyBorder="1" applyAlignment="1" applyProtection="1">
      <alignment vertical="center" shrinkToFit="1"/>
      <protection locked="0"/>
    </xf>
    <xf numFmtId="0" fontId="1" fillId="0" borderId="370" xfId="2" applyFill="1" applyBorder="1" applyAlignment="1" applyProtection="1">
      <alignment vertical="center" shrinkToFit="1"/>
      <protection locked="0"/>
    </xf>
    <xf numFmtId="0" fontId="0" fillId="0" borderId="138" xfId="0" applyFill="1" applyBorder="1" applyAlignment="1" applyProtection="1">
      <alignment horizontal="center" vertical="center" wrapText="1"/>
      <protection locked="0"/>
    </xf>
    <xf numFmtId="0" fontId="0" fillId="0" borderId="61" xfId="2" applyFont="1" applyFill="1" applyBorder="1" applyAlignment="1" applyProtection="1">
      <alignment vertical="center" shrinkToFit="1"/>
      <protection locked="0"/>
    </xf>
    <xf numFmtId="184" fontId="1" fillId="12" borderId="196" xfId="2" applyNumberFormat="1" applyFill="1" applyBorder="1" applyAlignment="1" applyProtection="1">
      <alignment vertical="center" shrinkToFit="1"/>
    </xf>
    <xf numFmtId="0" fontId="1" fillId="12" borderId="133" xfId="2" applyFill="1" applyBorder="1" applyAlignment="1" applyProtection="1">
      <alignment vertical="center" shrinkToFit="1"/>
      <protection locked="0"/>
    </xf>
    <xf numFmtId="0" fontId="0" fillId="0" borderId="9" xfId="0" applyBorder="1" applyAlignment="1">
      <alignment horizontal="center" vertical="center" wrapText="1"/>
    </xf>
    <xf numFmtId="0" fontId="38" fillId="0" borderId="136" xfId="0" applyFont="1" applyBorder="1" applyAlignment="1" applyProtection="1">
      <alignment horizontal="center" vertical="center" wrapText="1"/>
      <protection locked="0"/>
    </xf>
    <xf numFmtId="0" fontId="38" fillId="0" borderId="23" xfId="0" applyFont="1" applyBorder="1" applyAlignment="1" applyProtection="1">
      <alignment horizontal="center" vertical="center" wrapText="1"/>
      <protection locked="0"/>
    </xf>
    <xf numFmtId="3" fontId="38" fillId="0" borderId="23" xfId="0" applyNumberFormat="1" applyFont="1" applyBorder="1" applyAlignment="1" applyProtection="1">
      <alignment horizontal="center" vertical="center" wrapText="1"/>
      <protection locked="0"/>
    </xf>
    <xf numFmtId="0" fontId="38" fillId="3" borderId="23" xfId="0" applyFont="1" applyFill="1" applyBorder="1" applyAlignment="1" applyProtection="1">
      <alignment horizontal="center" vertical="center" wrapText="1"/>
    </xf>
    <xf numFmtId="0" fontId="38" fillId="0" borderId="18" xfId="0" applyFont="1" applyBorder="1" applyAlignment="1" applyProtection="1">
      <alignment horizontal="center" vertical="center" wrapText="1"/>
      <protection locked="0"/>
    </xf>
    <xf numFmtId="0" fontId="38" fillId="0" borderId="357" xfId="0" applyFont="1" applyBorder="1" applyAlignment="1" applyProtection="1">
      <alignment horizontal="center" vertical="center" wrapText="1"/>
      <protection locked="0"/>
    </xf>
    <xf numFmtId="49" fontId="38" fillId="0" borderId="23" xfId="0" applyNumberFormat="1" applyFont="1" applyBorder="1" applyAlignment="1" applyProtection="1">
      <alignment horizontal="center" vertical="center" wrapText="1"/>
      <protection locked="0"/>
    </xf>
    <xf numFmtId="181" fontId="38" fillId="0" borderId="23" xfId="0" applyNumberFormat="1" applyFont="1" applyBorder="1" applyAlignment="1" applyProtection="1">
      <alignment horizontal="center" vertical="center" wrapText="1"/>
      <protection locked="0"/>
    </xf>
    <xf numFmtId="0" fontId="38" fillId="0" borderId="23" xfId="0" applyNumberFormat="1" applyFont="1" applyBorder="1" applyAlignment="1" applyProtection="1">
      <alignment horizontal="center" vertical="center" wrapText="1" shrinkToFit="1"/>
      <protection locked="0"/>
    </xf>
    <xf numFmtId="0" fontId="38" fillId="0" borderId="137" xfId="0" applyFont="1" applyBorder="1" applyAlignment="1">
      <alignment horizontal="center" vertical="center" wrapText="1"/>
    </xf>
    <xf numFmtId="189" fontId="38" fillId="0" borderId="23" xfId="0" applyNumberFormat="1" applyFont="1" applyBorder="1" applyAlignment="1" applyProtection="1">
      <alignment horizontal="center" vertical="center" wrapText="1"/>
      <protection locked="0"/>
    </xf>
    <xf numFmtId="190" fontId="38" fillId="0" borderId="23" xfId="0" applyNumberFormat="1" applyFont="1" applyBorder="1" applyAlignment="1" applyProtection="1">
      <alignment horizontal="center" vertical="center" wrapText="1"/>
      <protection locked="0"/>
    </xf>
    <xf numFmtId="191" fontId="38" fillId="0" borderId="2" xfId="0" applyNumberFormat="1" applyFont="1" applyBorder="1" applyAlignment="1" applyProtection="1">
      <alignment horizontal="center" vertical="center" wrapText="1"/>
      <protection locked="0"/>
    </xf>
    <xf numFmtId="190" fontId="38" fillId="0" borderId="135" xfId="0" applyNumberFormat="1" applyFont="1" applyBorder="1" applyAlignment="1" applyProtection="1">
      <alignment horizontal="center" vertical="center" wrapText="1"/>
      <protection locked="0"/>
    </xf>
    <xf numFmtId="0" fontId="0" fillId="0" borderId="376" xfId="0" applyFill="1" applyBorder="1" applyAlignment="1">
      <alignment horizontal="center" vertical="center" wrapText="1"/>
    </xf>
    <xf numFmtId="179" fontId="0" fillId="0" borderId="377" xfId="0" applyNumberFormat="1" applyFill="1" applyBorder="1" applyAlignment="1" applyProtection="1">
      <alignment horizontal="center" vertical="center" wrapText="1"/>
      <protection locked="0"/>
    </xf>
    <xf numFmtId="0" fontId="1" fillId="0" borderId="371" xfId="0" applyFont="1" applyBorder="1" applyAlignment="1" applyProtection="1">
      <alignment horizontal="center" vertical="center" shrinkToFit="1"/>
      <protection locked="0"/>
    </xf>
    <xf numFmtId="0" fontId="0" fillId="8" borderId="383" xfId="0" applyFill="1" applyBorder="1" applyAlignment="1">
      <alignment horizontal="center" vertical="center"/>
    </xf>
    <xf numFmtId="0" fontId="0" fillId="8" borderId="384" xfId="0" applyFill="1" applyBorder="1" applyAlignment="1">
      <alignment horizontal="center" vertical="center"/>
    </xf>
    <xf numFmtId="0" fontId="0" fillId="8" borderId="385" xfId="0" applyFill="1" applyBorder="1" applyAlignment="1">
      <alignment horizontal="center" vertical="center"/>
    </xf>
    <xf numFmtId="0" fontId="1" fillId="0" borderId="386" xfId="0" applyFont="1" applyBorder="1" applyAlignment="1" applyProtection="1">
      <alignment horizontal="center" vertical="center" shrinkToFit="1"/>
      <protection locked="0"/>
    </xf>
    <xf numFmtId="0" fontId="1" fillId="0" borderId="384" xfId="0" applyFont="1" applyBorder="1" applyAlignment="1" applyProtection="1">
      <alignment horizontal="center" vertical="center" shrinkToFit="1"/>
      <protection locked="0"/>
    </xf>
    <xf numFmtId="0" fontId="1" fillId="0" borderId="385" xfId="0" applyFont="1" applyBorder="1" applyAlignment="1" applyProtection="1">
      <alignment horizontal="center" vertical="center" shrinkToFit="1"/>
      <protection locked="0"/>
    </xf>
    <xf numFmtId="0" fontId="0" fillId="8" borderId="387" xfId="0" applyFill="1" applyBorder="1" applyAlignment="1">
      <alignment horizontal="center" vertical="center" wrapText="1"/>
    </xf>
    <xf numFmtId="0" fontId="0" fillId="8" borderId="388" xfId="0" applyFill="1" applyBorder="1" applyAlignment="1">
      <alignment horizontal="center" vertical="center" wrapText="1"/>
    </xf>
    <xf numFmtId="0" fontId="0" fillId="8" borderId="118" xfId="0" applyFill="1" applyBorder="1" applyAlignment="1">
      <alignment horizontal="center" vertical="center" wrapText="1"/>
    </xf>
    <xf numFmtId="0" fontId="0" fillId="0" borderId="384" xfId="0" applyFont="1" applyBorder="1" applyAlignment="1" applyProtection="1">
      <alignment horizontal="center" vertical="center" shrinkToFit="1"/>
      <protection locked="0"/>
    </xf>
    <xf numFmtId="0" fontId="0" fillId="8" borderId="388" xfId="0" applyFill="1" applyBorder="1" applyAlignment="1">
      <alignment horizontal="center" vertical="center"/>
    </xf>
    <xf numFmtId="0" fontId="0" fillId="8" borderId="392" xfId="0" applyFill="1" applyBorder="1" applyAlignment="1">
      <alignment horizontal="center" vertical="center"/>
    </xf>
    <xf numFmtId="0" fontId="0" fillId="8" borderId="390" xfId="0" applyFill="1" applyBorder="1" applyAlignment="1">
      <alignment horizontal="center" vertical="center"/>
    </xf>
    <xf numFmtId="0" fontId="1" fillId="0" borderId="393" xfId="0" applyFont="1" applyBorder="1" applyAlignment="1" applyProtection="1">
      <alignment horizontal="center" vertical="center" shrinkToFit="1"/>
      <protection locked="0"/>
    </xf>
    <xf numFmtId="0" fontId="1" fillId="0" borderId="392" xfId="0" applyFont="1" applyBorder="1" applyAlignment="1" applyProtection="1">
      <alignment horizontal="center" vertical="center" shrinkToFit="1"/>
      <protection locked="0"/>
    </xf>
    <xf numFmtId="0" fontId="1" fillId="0" borderId="390"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392" xfId="0" applyFont="1" applyBorder="1" applyAlignment="1" applyProtection="1">
      <alignment horizontal="center" vertical="center" shrinkToFit="1"/>
      <protection locked="0"/>
    </xf>
    <xf numFmtId="0" fontId="0" fillId="0" borderId="0" xfId="2" applyFont="1" applyFill="1" applyAlignment="1" applyProtection="1">
      <alignment vertical="center"/>
    </xf>
    <xf numFmtId="0" fontId="0" fillId="0" borderId="0" xfId="2" applyFont="1" applyFill="1" applyAlignment="1" applyProtection="1">
      <alignment horizontal="right" vertical="center"/>
    </xf>
    <xf numFmtId="0" fontId="1" fillId="18" borderId="180" xfId="2" applyFill="1" applyBorder="1" applyAlignment="1" applyProtection="1">
      <alignment vertical="center" shrinkToFit="1"/>
    </xf>
    <xf numFmtId="0" fontId="1" fillId="0" borderId="312" xfId="2" applyFill="1" applyBorder="1" applyAlignment="1" applyProtection="1">
      <alignment vertical="center" shrinkToFit="1"/>
    </xf>
    <xf numFmtId="0" fontId="1" fillId="3" borderId="395" xfId="2" applyFont="1" applyFill="1" applyBorder="1" applyAlignment="1" applyProtection="1">
      <alignment vertical="center" shrinkToFit="1"/>
    </xf>
    <xf numFmtId="0" fontId="1" fillId="0" borderId="291" xfId="2" applyFill="1" applyBorder="1" applyAlignment="1" applyProtection="1">
      <alignment vertical="center" shrinkToFit="1"/>
    </xf>
    <xf numFmtId="0" fontId="1" fillId="0" borderId="397" xfId="2" applyFill="1" applyBorder="1" applyAlignment="1" applyProtection="1">
      <alignment vertical="center" shrinkToFit="1"/>
    </xf>
    <xf numFmtId="0" fontId="0" fillId="0" borderId="0" xfId="0" applyBorder="1"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Fill="1" applyBorder="1" applyAlignment="1">
      <alignment vertical="top"/>
    </xf>
    <xf numFmtId="0" fontId="0" fillId="0" borderId="0" xfId="0" applyBorder="1" applyAlignment="1">
      <alignment vertical="top"/>
    </xf>
    <xf numFmtId="185" fontId="0" fillId="0" borderId="264" xfId="2" applyNumberFormat="1" applyFont="1" applyFill="1" applyBorder="1" applyAlignment="1" applyProtection="1">
      <alignment horizontal="center" vertical="center" shrinkToFit="1"/>
    </xf>
    <xf numFmtId="0" fontId="0" fillId="0" borderId="264" xfId="2" applyFont="1" applyFill="1" applyBorder="1" applyAlignment="1" applyProtection="1">
      <alignment vertical="center" shrinkToFit="1"/>
      <protection locked="0"/>
    </xf>
    <xf numFmtId="0" fontId="4" fillId="0" borderId="0" xfId="0" applyFont="1" applyAlignment="1">
      <alignment horizontal="center" vertical="center"/>
    </xf>
    <xf numFmtId="0" fontId="0" fillId="0" borderId="6" xfId="0" applyBorder="1" applyAlignment="1">
      <alignment vertical="center" wrapText="1"/>
    </xf>
    <xf numFmtId="0" fontId="0" fillId="2" borderId="52" xfId="0" applyFill="1" applyBorder="1" applyAlignment="1">
      <alignment horizontal="center" vertical="center"/>
    </xf>
    <xf numFmtId="0" fontId="0" fillId="2" borderId="6" xfId="0" applyFill="1" applyBorder="1" applyAlignment="1">
      <alignment vertical="center" wrapText="1"/>
    </xf>
    <xf numFmtId="0" fontId="0" fillId="2" borderId="6" xfId="0" applyFill="1" applyBorder="1" applyAlignment="1">
      <alignment vertical="center"/>
    </xf>
    <xf numFmtId="0" fontId="0" fillId="2" borderId="26" xfId="0" applyFill="1" applyBorder="1" applyAlignment="1">
      <alignment horizontal="right" vertical="center"/>
    </xf>
    <xf numFmtId="0" fontId="0" fillId="2" borderId="29"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8" fillId="0" borderId="400" xfId="0" applyNumberFormat="1" applyFont="1" applyBorder="1" applyAlignment="1" applyProtection="1">
      <alignment horizontal="center" vertical="center" shrinkToFit="1"/>
      <protection locked="0"/>
    </xf>
    <xf numFmtId="0" fontId="0" fillId="0" borderId="23" xfId="0" applyFill="1" applyBorder="1" applyAlignment="1" applyProtection="1">
      <alignment horizontal="center" vertical="center" wrapText="1"/>
    </xf>
    <xf numFmtId="0" fontId="6" fillId="0" borderId="0" xfId="0" applyFont="1" applyAlignment="1">
      <alignment horizontal="center" vertical="center"/>
    </xf>
    <xf numFmtId="0" fontId="0" fillId="0" borderId="401" xfId="0" applyBorder="1" applyAlignment="1" applyProtection="1">
      <alignment horizontal="center" vertical="center" wrapText="1"/>
      <protection locked="0"/>
    </xf>
    <xf numFmtId="0" fontId="0" fillId="0" borderId="281" xfId="0" applyBorder="1" applyAlignment="1">
      <alignment horizontal="center" vertical="center"/>
    </xf>
    <xf numFmtId="0" fontId="0" fillId="0" borderId="285" xfId="0" applyBorder="1">
      <alignment vertical="center"/>
    </xf>
    <xf numFmtId="0" fontId="13" fillId="0" borderId="281" xfId="0" applyFont="1" applyBorder="1" applyAlignment="1">
      <alignment horizontal="left" vertical="center" wrapText="1"/>
    </xf>
    <xf numFmtId="0" fontId="0" fillId="0" borderId="405" xfId="0" applyBorder="1" applyAlignment="1">
      <alignment horizontal="center" vertical="center" wrapText="1"/>
    </xf>
    <xf numFmtId="203" fontId="0" fillId="0" borderId="281" xfId="0" applyNumberFormat="1" applyBorder="1" applyAlignment="1">
      <alignment horizontal="center" vertical="center"/>
    </xf>
    <xf numFmtId="0" fontId="0" fillId="0" borderId="68" xfId="0" applyFill="1" applyBorder="1" applyAlignment="1">
      <alignment vertical="center" wrapText="1"/>
    </xf>
    <xf numFmtId="195" fontId="0" fillId="0" borderId="69" xfId="0" applyNumberFormat="1" applyFont="1" applyBorder="1" applyAlignment="1">
      <alignment vertical="center" wrapText="1"/>
    </xf>
    <xf numFmtId="0" fontId="0" fillId="0" borderId="68" xfId="0" applyNumberFormat="1" applyFont="1" applyBorder="1" applyAlignment="1">
      <alignment vertical="center" wrapText="1"/>
    </xf>
    <xf numFmtId="0" fontId="0" fillId="0" borderId="33" xfId="0" applyFill="1" applyBorder="1" applyAlignment="1">
      <alignment vertical="center" wrapText="1"/>
    </xf>
    <xf numFmtId="0" fontId="41" fillId="0" borderId="95" xfId="0" applyFont="1" applyBorder="1" applyAlignment="1">
      <alignment horizontal="center" vertical="center" wrapText="1"/>
    </xf>
    <xf numFmtId="0" fontId="41" fillId="0" borderId="382" xfId="0" applyFont="1" applyBorder="1" applyAlignment="1">
      <alignment horizontal="center" vertical="center" wrapText="1"/>
    </xf>
    <xf numFmtId="0" fontId="41" fillId="0" borderId="391" xfId="0" applyFont="1" applyBorder="1" applyAlignment="1">
      <alignment horizontal="center" vertical="center" wrapText="1"/>
    </xf>
    <xf numFmtId="0" fontId="41" fillId="0" borderId="0" xfId="0" applyFont="1" applyBorder="1" applyAlignment="1">
      <alignment horizontal="center" vertical="center" wrapText="1"/>
    </xf>
    <xf numFmtId="0" fontId="0" fillId="8" borderId="371" xfId="0" applyFill="1" applyBorder="1" applyAlignment="1">
      <alignment horizontal="center" vertical="center"/>
    </xf>
    <xf numFmtId="0" fontId="1" fillId="0" borderId="378" xfId="0" applyFont="1" applyBorder="1" applyAlignment="1" applyProtection="1">
      <alignment horizontal="center" vertical="center" shrinkToFit="1"/>
      <protection locked="0"/>
    </xf>
    <xf numFmtId="0" fontId="41" fillId="0" borderId="94" xfId="0" applyFont="1" applyBorder="1" applyAlignment="1">
      <alignment horizontal="center" vertical="center" wrapText="1"/>
    </xf>
    <xf numFmtId="0" fontId="0" fillId="0" borderId="389" xfId="0" applyFont="1" applyBorder="1" applyAlignment="1" applyProtection="1">
      <alignment horizontal="center" vertical="center" shrinkToFit="1"/>
      <protection locked="0"/>
    </xf>
    <xf numFmtId="0" fontId="0" fillId="0" borderId="115" xfId="0" applyFont="1" applyBorder="1" applyAlignment="1" applyProtection="1">
      <alignment horizontal="center" vertical="center" shrinkToFit="1"/>
      <protection locked="0"/>
    </xf>
    <xf numFmtId="0" fontId="0" fillId="0" borderId="413" xfId="0" applyBorder="1" applyAlignment="1">
      <alignment horizontal="center" vertical="center"/>
    </xf>
    <xf numFmtId="0" fontId="8" fillId="0" borderId="414" xfId="0" applyFont="1" applyBorder="1" applyAlignment="1">
      <alignment horizontal="center" vertical="center" wrapText="1"/>
    </xf>
    <xf numFmtId="0" fontId="0" fillId="0" borderId="207" xfId="0" applyBorder="1" applyAlignment="1">
      <alignment horizontal="right" vertical="center" shrinkToFit="1"/>
    </xf>
    <xf numFmtId="0" fontId="0" fillId="0" borderId="208" xfId="0" applyBorder="1" applyAlignment="1">
      <alignment horizontal="center" vertical="center" shrinkToFit="1"/>
    </xf>
    <xf numFmtId="0" fontId="0" fillId="0" borderId="209" xfId="0" applyBorder="1" applyAlignment="1">
      <alignment horizontal="left" vertical="center" shrinkToFit="1"/>
    </xf>
    <xf numFmtId="0" fontId="0" fillId="0" borderId="415" xfId="0" applyBorder="1" applyAlignment="1">
      <alignment horizontal="center" vertical="center"/>
    </xf>
    <xf numFmtId="0" fontId="8" fillId="0" borderId="412" xfId="0" applyFont="1" applyBorder="1" applyAlignment="1">
      <alignment horizontal="left" vertical="center"/>
    </xf>
    <xf numFmtId="0" fontId="0" fillId="0" borderId="416" xfId="0" applyBorder="1" applyAlignment="1">
      <alignment horizontal="center" vertical="center"/>
    </xf>
    <xf numFmtId="0" fontId="0" fillId="0" borderId="419" xfId="0" applyBorder="1" applyAlignment="1">
      <alignment horizontal="center" vertical="center"/>
    </xf>
    <xf numFmtId="0" fontId="8" fillId="0" borderId="421" xfId="0" applyFont="1" applyBorder="1" applyAlignment="1">
      <alignment horizontal="left" vertical="center"/>
    </xf>
    <xf numFmtId="0" fontId="11" fillId="0" borderId="422" xfId="0" applyFont="1" applyBorder="1" applyAlignment="1">
      <alignment horizontal="center" vertical="center" wrapText="1"/>
    </xf>
    <xf numFmtId="0" fontId="0" fillId="0" borderId="422" xfId="0" applyBorder="1" applyAlignment="1">
      <alignment horizontal="center" vertical="center"/>
    </xf>
    <xf numFmtId="187" fontId="0" fillId="0" borderId="423" xfId="0" applyNumberFormat="1" applyBorder="1" applyAlignment="1">
      <alignment horizontal="left" vertical="center" shrinkToFit="1"/>
    </xf>
    <xf numFmtId="0" fontId="0" fillId="0" borderId="424" xfId="0" applyBorder="1" applyAlignment="1">
      <alignment horizontal="center" vertical="center"/>
    </xf>
    <xf numFmtId="0" fontId="8" fillId="0" borderId="427" xfId="0" applyFont="1" applyBorder="1" applyAlignment="1">
      <alignment horizontal="center" vertical="center" wrapText="1"/>
    </xf>
    <xf numFmtId="0" fontId="0" fillId="0" borderId="425" xfId="0" applyBorder="1" applyAlignment="1">
      <alignment horizontal="right" vertical="center" shrinkToFit="1"/>
    </xf>
    <xf numFmtId="0" fontId="0" fillId="0" borderId="428" xfId="0" applyBorder="1" applyAlignment="1">
      <alignment horizontal="center" vertical="center" shrinkToFit="1"/>
    </xf>
    <xf numFmtId="0" fontId="0" fillId="0" borderId="429" xfId="0" applyBorder="1" applyAlignment="1">
      <alignment horizontal="left" vertical="center" shrinkToFit="1"/>
    </xf>
    <xf numFmtId="0" fontId="1" fillId="0" borderId="416" xfId="0" applyFont="1" applyBorder="1" applyAlignment="1">
      <alignment horizontal="center" vertical="center" wrapText="1"/>
    </xf>
    <xf numFmtId="0" fontId="0" fillId="0" borderId="420" xfId="0" applyBorder="1">
      <alignment vertical="center"/>
    </xf>
    <xf numFmtId="0" fontId="0" fillId="0" borderId="427" xfId="0" applyBorder="1" applyAlignment="1">
      <alignment horizontal="center" vertical="center"/>
    </xf>
    <xf numFmtId="0" fontId="0" fillId="0" borderId="414" xfId="0" applyBorder="1" applyAlignment="1">
      <alignment horizontal="center" vertical="center"/>
    </xf>
    <xf numFmtId="0" fontId="0" fillId="0" borderId="410" xfId="0" applyBorder="1" applyAlignment="1">
      <alignment vertical="center"/>
    </xf>
    <xf numFmtId="0" fontId="0" fillId="0" borderId="411" xfId="0" applyBorder="1" applyAlignment="1">
      <alignment horizontal="right" vertical="center"/>
    </xf>
    <xf numFmtId="0" fontId="43" fillId="0" borderId="0" xfId="0" applyFont="1" applyBorder="1" applyAlignment="1">
      <alignment vertical="center"/>
    </xf>
    <xf numFmtId="0" fontId="0" fillId="11" borderId="376" xfId="0" applyFill="1" applyBorder="1" applyAlignment="1">
      <alignment horizontal="center" vertical="center" wrapText="1"/>
    </xf>
    <xf numFmtId="0" fontId="0" fillId="11" borderId="23" xfId="0" applyFill="1" applyBorder="1" applyAlignment="1" applyProtection="1">
      <alignment horizontal="center" vertical="center" wrapText="1"/>
      <protection locked="0"/>
    </xf>
    <xf numFmtId="179" fontId="0" fillId="11" borderId="23" xfId="0" applyNumberFormat="1" applyFill="1" applyBorder="1" applyAlignment="1" applyProtection="1">
      <alignment horizontal="center" vertical="center" wrapText="1"/>
      <protection locked="0"/>
    </xf>
    <xf numFmtId="179" fontId="0" fillId="11" borderId="377" xfId="0" applyNumberFormat="1" applyFill="1" applyBorder="1" applyAlignment="1" applyProtection="1">
      <alignment horizontal="center" vertical="center" wrapText="1"/>
      <protection locked="0"/>
    </xf>
    <xf numFmtId="0" fontId="0" fillId="0" borderId="65" xfId="0" applyBorder="1" applyAlignment="1">
      <alignment horizontal="center" vertical="center" wrapText="1"/>
    </xf>
    <xf numFmtId="0" fontId="0" fillId="0" borderId="0" xfId="0" applyAlignment="1">
      <alignment horizontal="center" vertical="center"/>
    </xf>
    <xf numFmtId="0" fontId="0" fillId="6" borderId="113" xfId="2" applyFont="1" applyFill="1" applyBorder="1" applyAlignment="1" applyProtection="1">
      <alignment vertical="center" shrinkToFit="1"/>
      <protection locked="0"/>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428" xfId="0" applyBorder="1" applyAlignment="1">
      <alignment horizontal="center" vertical="center" shrinkToFit="1"/>
    </xf>
    <xf numFmtId="179" fontId="0" fillId="0" borderId="23" xfId="0" applyNumberFormat="1" applyFill="1" applyBorder="1" applyAlignment="1" applyProtection="1">
      <alignment horizontal="center" vertical="center" wrapText="1"/>
      <protection locked="0"/>
    </xf>
    <xf numFmtId="179" fontId="0" fillId="0" borderId="138" xfId="0" applyNumberFormat="1" applyFill="1" applyBorder="1" applyAlignment="1" applyProtection="1">
      <alignment horizontal="center" vertical="center" wrapText="1"/>
      <protection locked="0"/>
    </xf>
    <xf numFmtId="0" fontId="32" fillId="0" borderId="0"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8" fillId="0" borderId="432" xfId="0" applyNumberFormat="1" applyFont="1" applyBorder="1" applyAlignment="1" applyProtection="1">
      <alignment horizontal="center" vertical="center" shrinkToFit="1"/>
      <protection locked="0"/>
    </xf>
    <xf numFmtId="204" fontId="1" fillId="0" borderId="158" xfId="0" applyNumberFormat="1" applyFont="1" applyBorder="1" applyAlignment="1" applyProtection="1">
      <alignment horizontal="center" vertical="center" shrinkToFit="1"/>
      <protection locked="0"/>
    </xf>
    <xf numFmtId="204" fontId="1" fillId="0" borderId="125" xfId="0" applyNumberFormat="1" applyFont="1" applyBorder="1" applyAlignment="1" applyProtection="1">
      <alignment horizontal="center" vertical="center" shrinkToFit="1"/>
      <protection locked="0"/>
    </xf>
    <xf numFmtId="204" fontId="1" fillId="0" borderId="115" xfId="0" applyNumberFormat="1" applyFont="1" applyBorder="1" applyAlignment="1" applyProtection="1">
      <alignment horizontal="center" vertical="center" shrinkToFit="1"/>
      <protection locked="0"/>
    </xf>
    <xf numFmtId="204" fontId="1" fillId="0" borderId="36" xfId="0" applyNumberFormat="1" applyFont="1" applyBorder="1" applyAlignment="1" applyProtection="1">
      <alignment horizontal="center" vertical="center" shrinkToFit="1"/>
      <protection locked="0"/>
    </xf>
    <xf numFmtId="204" fontId="1" fillId="0" borderId="122" xfId="0" applyNumberFormat="1" applyFont="1" applyBorder="1" applyAlignment="1" applyProtection="1">
      <alignment horizontal="center" vertical="center" shrinkToFit="1"/>
      <protection locked="0"/>
    </xf>
    <xf numFmtId="204" fontId="1" fillId="0" borderId="118" xfId="0" applyNumberFormat="1" applyFont="1" applyBorder="1" applyAlignment="1" applyProtection="1">
      <alignment horizontal="center" vertical="center" shrinkToFit="1"/>
      <protection locked="0"/>
    </xf>
    <xf numFmtId="204" fontId="1" fillId="0" borderId="379" xfId="0" applyNumberFormat="1" applyFont="1" applyBorder="1" applyAlignment="1" applyProtection="1">
      <alignment horizontal="center" vertical="center" shrinkToFit="1"/>
      <protection locked="0"/>
    </xf>
    <xf numFmtId="204" fontId="1" fillId="0" borderId="115" xfId="0" applyNumberFormat="1" applyFont="1" applyBorder="1" applyAlignment="1" applyProtection="1">
      <alignment vertical="center" shrinkToFit="1"/>
      <protection locked="0"/>
    </xf>
    <xf numFmtId="204" fontId="1" fillId="0" borderId="36" xfId="0" applyNumberFormat="1" applyFont="1" applyBorder="1" applyAlignment="1" applyProtection="1">
      <alignment vertical="center" shrinkToFit="1"/>
      <protection locked="0"/>
    </xf>
    <xf numFmtId="204" fontId="1" fillId="0" borderId="273" xfId="0" applyNumberFormat="1" applyFont="1" applyBorder="1" applyAlignment="1" applyProtection="1">
      <alignment vertical="center" shrinkToFit="1"/>
      <protection locked="0"/>
    </xf>
    <xf numFmtId="204" fontId="1" fillId="0" borderId="59" xfId="0" applyNumberFormat="1" applyFont="1" applyBorder="1" applyAlignment="1" applyProtection="1">
      <alignment vertical="center" shrinkToFit="1"/>
      <protection locked="0"/>
    </xf>
    <xf numFmtId="204" fontId="1" fillId="0" borderId="122" xfId="0" applyNumberFormat="1" applyFont="1" applyBorder="1" applyAlignment="1" applyProtection="1">
      <alignment vertical="center" shrinkToFit="1"/>
      <protection locked="0"/>
    </xf>
    <xf numFmtId="204" fontId="1" fillId="0" borderId="118" xfId="0" applyNumberFormat="1" applyFont="1" applyBorder="1" applyAlignment="1" applyProtection="1">
      <alignment vertical="center" shrinkToFit="1"/>
      <protection locked="0"/>
    </xf>
    <xf numFmtId="0" fontId="1" fillId="8" borderId="433" xfId="0" applyFont="1" applyFill="1" applyBorder="1" applyAlignment="1" applyProtection="1">
      <alignment horizontal="center" vertical="center" shrinkToFit="1"/>
      <protection locked="0"/>
    </xf>
    <xf numFmtId="0" fontId="0" fillId="0" borderId="363" xfId="2" applyFont="1" applyFill="1" applyBorder="1" applyAlignment="1" applyProtection="1">
      <alignment vertical="center" shrinkToFit="1"/>
      <protection locked="0"/>
    </xf>
    <xf numFmtId="0" fontId="0" fillId="6" borderId="61" xfId="2" applyFont="1" applyFill="1" applyBorder="1" applyAlignment="1" applyProtection="1">
      <alignment vertical="center" shrinkToFit="1"/>
      <protection locked="0"/>
    </xf>
    <xf numFmtId="0" fontId="0" fillId="0" borderId="373" xfId="0" applyFill="1" applyBorder="1" applyAlignment="1">
      <alignment horizontal="center" vertical="center" wrapText="1"/>
    </xf>
    <xf numFmtId="184" fontId="1" fillId="0" borderId="112" xfId="2" applyNumberFormat="1" applyFill="1" applyBorder="1" applyAlignment="1" applyProtection="1">
      <alignment vertical="center" shrinkToFit="1"/>
    </xf>
    <xf numFmtId="0" fontId="0" fillId="0" borderId="61" xfId="2" applyFont="1" applyFill="1" applyBorder="1" applyAlignment="1" applyProtection="1">
      <alignment vertical="center" shrinkToFit="1"/>
    </xf>
    <xf numFmtId="0" fontId="0" fillId="12" borderId="363" xfId="2" applyFont="1" applyFill="1" applyBorder="1" applyAlignment="1" applyProtection="1">
      <alignment vertical="center" shrinkToFit="1"/>
    </xf>
    <xf numFmtId="0" fontId="0" fillId="0" borderId="9" xfId="2" applyFont="1" applyFill="1" applyBorder="1" applyAlignment="1" applyProtection="1">
      <alignment vertical="center" shrinkToFit="1"/>
      <protection locked="0"/>
    </xf>
    <xf numFmtId="0" fontId="0" fillId="0" borderId="364" xfId="2" applyFont="1" applyFill="1" applyBorder="1" applyAlignment="1" applyProtection="1">
      <alignment vertical="center" shrinkToFit="1"/>
      <protection locked="0"/>
    </xf>
    <xf numFmtId="0" fontId="0" fillId="18" borderId="32" xfId="0" applyFill="1" applyBorder="1" applyAlignment="1">
      <alignment vertical="center"/>
    </xf>
    <xf numFmtId="0" fontId="38" fillId="18" borderId="182" xfId="0" applyFont="1" applyFill="1" applyBorder="1" applyAlignment="1">
      <alignment horizontal="center" vertical="center"/>
    </xf>
    <xf numFmtId="0" fontId="38" fillId="0" borderId="23" xfId="0" applyFont="1" applyFill="1" applyBorder="1" applyAlignment="1">
      <alignment horizontal="center" vertical="center" wrapText="1"/>
    </xf>
    <xf numFmtId="205" fontId="0" fillId="0" borderId="0" xfId="0" applyNumberFormat="1">
      <alignment vertical="center"/>
    </xf>
    <xf numFmtId="0" fontId="33" fillId="0" borderId="9" xfId="0" applyFont="1" applyFill="1" applyBorder="1" applyAlignment="1">
      <alignment horizontal="center" vertical="center" wrapText="1"/>
    </xf>
    <xf numFmtId="192" fontId="0" fillId="11" borderId="23" xfId="0" applyNumberFormat="1" applyFill="1" applyBorder="1" applyAlignment="1" applyProtection="1">
      <alignment horizontal="left" vertical="center" wrapText="1"/>
      <protection locked="0"/>
    </xf>
    <xf numFmtId="0" fontId="0" fillId="11" borderId="23" xfId="0" applyFill="1" applyBorder="1" applyAlignment="1" applyProtection="1">
      <alignment vertical="center" wrapText="1"/>
      <protection locked="0"/>
    </xf>
    <xf numFmtId="177" fontId="0" fillId="11" borderId="23" xfId="0" applyNumberFormat="1" applyFill="1" applyBorder="1" applyAlignment="1" applyProtection="1">
      <alignment vertical="center" wrapText="1"/>
      <protection locked="0"/>
    </xf>
    <xf numFmtId="0" fontId="8" fillId="18" borderId="21" xfId="0" applyFont="1" applyFill="1" applyBorder="1" applyAlignment="1">
      <alignment horizontal="center" vertical="center" wrapText="1"/>
    </xf>
    <xf numFmtId="189" fontId="38" fillId="0" borderId="137" xfId="0" applyNumberFormat="1" applyFont="1" applyBorder="1" applyAlignment="1" applyProtection="1">
      <alignment horizontal="center" vertical="center" wrapText="1"/>
      <protection locked="0"/>
    </xf>
    <xf numFmtId="190" fontId="38" fillId="0" borderId="137" xfId="0" applyNumberFormat="1" applyFont="1" applyBorder="1" applyAlignment="1" applyProtection="1">
      <alignment horizontal="center" vertical="center" wrapText="1"/>
      <protection locked="0"/>
    </xf>
    <xf numFmtId="189" fontId="38" fillId="11" borderId="23" xfId="0" applyNumberFormat="1" applyFont="1" applyFill="1" applyBorder="1" applyAlignment="1" applyProtection="1">
      <alignment horizontal="center" vertical="center" wrapText="1"/>
      <protection locked="0"/>
    </xf>
    <xf numFmtId="190" fontId="38" fillId="11" borderId="23" xfId="0" applyNumberFormat="1" applyFont="1" applyFill="1" applyBorder="1" applyAlignment="1" applyProtection="1">
      <alignment horizontal="center" vertical="center" wrapText="1"/>
      <protection locked="0"/>
    </xf>
    <xf numFmtId="191" fontId="38" fillId="11" borderId="23" xfId="0" applyNumberFormat="1" applyFont="1" applyFill="1" applyBorder="1" applyAlignment="1" applyProtection="1">
      <alignment horizontal="center" vertical="center" wrapText="1"/>
      <protection locked="0"/>
    </xf>
    <xf numFmtId="0" fontId="0" fillId="18" borderId="23" xfId="0" applyFill="1" applyBorder="1" applyAlignment="1" applyProtection="1">
      <alignment horizontal="center" vertical="center" wrapText="1"/>
      <protection locked="0"/>
    </xf>
    <xf numFmtId="0" fontId="46" fillId="0" borderId="0" xfId="0" applyFont="1" applyBorder="1" applyAlignment="1">
      <alignment horizontal="center" vertical="center"/>
    </xf>
    <xf numFmtId="0" fontId="8" fillId="0" borderId="22" xfId="0" applyFont="1" applyFill="1" applyBorder="1" applyAlignment="1">
      <alignment horizontal="center" vertical="center" wrapText="1"/>
    </xf>
    <xf numFmtId="0" fontId="0" fillId="0" borderId="62" xfId="0" applyFill="1" applyBorder="1" applyAlignment="1">
      <alignment horizontal="center" vertical="center" wrapText="1"/>
    </xf>
    <xf numFmtId="0" fontId="0" fillId="0" borderId="226" xfId="0" applyFill="1" applyBorder="1" applyAlignment="1">
      <alignment horizontal="center" vertical="center" wrapText="1"/>
    </xf>
    <xf numFmtId="0" fontId="1" fillId="0" borderId="0" xfId="2" applyFont="1" applyFill="1" applyBorder="1" applyAlignment="1" applyProtection="1">
      <alignment vertical="center" shrinkToFit="1"/>
    </xf>
    <xf numFmtId="184" fontId="1" fillId="0" borderId="36" xfId="2" applyNumberFormat="1" applyFill="1" applyBorder="1" applyAlignment="1" applyProtection="1">
      <alignment vertical="center" shrinkToFit="1"/>
    </xf>
    <xf numFmtId="185" fontId="0" fillId="0" borderId="61" xfId="2" applyNumberFormat="1" applyFont="1" applyFill="1" applyBorder="1" applyAlignment="1" applyProtection="1">
      <alignment horizontal="center" vertical="center" shrinkToFit="1"/>
    </xf>
    <xf numFmtId="184" fontId="1" fillId="0" borderId="439" xfId="2" applyNumberFormat="1" applyFill="1" applyBorder="1" applyAlignment="1" applyProtection="1">
      <alignment vertical="center" shrinkToFit="1"/>
    </xf>
    <xf numFmtId="185" fontId="1" fillId="0" borderId="440" xfId="2" applyNumberFormat="1" applyFont="1" applyFill="1" applyBorder="1" applyAlignment="1" applyProtection="1">
      <alignment horizontal="center" vertical="center" shrinkToFit="1"/>
    </xf>
    <xf numFmtId="0" fontId="1" fillId="0" borderId="440" xfId="2" applyFont="1" applyFill="1" applyBorder="1" applyAlignment="1" applyProtection="1">
      <alignment vertical="center" shrinkToFit="1"/>
      <protection locked="0"/>
    </xf>
    <xf numFmtId="0" fontId="1" fillId="0" borderId="441" xfId="2" applyFill="1" applyBorder="1" applyAlignment="1" applyProtection="1">
      <alignment vertical="center" shrinkToFit="1"/>
      <protection locked="0"/>
    </xf>
    <xf numFmtId="0" fontId="0" fillId="0" borderId="0" xfId="0" applyFont="1" applyFill="1" applyBorder="1" applyAlignment="1">
      <alignment vertical="center"/>
    </xf>
    <xf numFmtId="0" fontId="0" fillId="0" borderId="162" xfId="1" applyNumberFormat="1" applyFont="1" applyFill="1" applyBorder="1" applyAlignment="1" applyProtection="1">
      <alignment horizontal="center" vertical="center" shrinkToFit="1"/>
      <protection locked="0"/>
    </xf>
    <xf numFmtId="0" fontId="0" fillId="0" borderId="149" xfId="1" applyNumberFormat="1" applyFont="1" applyFill="1" applyBorder="1" applyAlignment="1" applyProtection="1">
      <alignment horizontal="center" vertical="center" shrinkToFit="1"/>
      <protection locked="0"/>
    </xf>
    <xf numFmtId="0" fontId="0" fillId="0" borderId="150" xfId="1" applyNumberFormat="1" applyFont="1" applyFill="1" applyBorder="1" applyAlignment="1" applyProtection="1">
      <alignment horizontal="center" vertical="center" shrinkToFit="1"/>
      <protection locked="0"/>
    </xf>
    <xf numFmtId="0" fontId="0" fillId="0" borderId="105" xfId="1" applyNumberFormat="1" applyFont="1" applyFill="1" applyBorder="1" applyAlignment="1" applyProtection="1">
      <alignment horizontal="center" vertical="center" shrinkToFit="1"/>
      <protection locked="0"/>
    </xf>
    <xf numFmtId="0" fontId="0" fillId="1" borderId="269" xfId="0" applyFill="1" applyBorder="1" applyAlignment="1" applyProtection="1">
      <alignment horizontal="left" vertical="center" wrapText="1"/>
    </xf>
    <xf numFmtId="0" fontId="30" fillId="0" borderId="0" xfId="2" applyFont="1" applyFill="1" applyAlignment="1" applyProtection="1">
      <alignment vertical="center" shrinkToFit="1"/>
    </xf>
    <xf numFmtId="0" fontId="0" fillId="0" borderId="258" xfId="2" applyFont="1" applyFill="1" applyBorder="1" applyAlignment="1" applyProtection="1">
      <alignment vertical="center" shrinkToFit="1"/>
      <protection locked="0"/>
    </xf>
    <xf numFmtId="0" fontId="0" fillId="0" borderId="442" xfId="0" applyFont="1" applyBorder="1" applyAlignment="1">
      <alignment horizontal="center" vertical="center" wrapText="1"/>
    </xf>
    <xf numFmtId="0" fontId="0" fillId="0" borderId="296" xfId="0" applyFont="1" applyBorder="1" applyAlignment="1">
      <alignment horizontal="center" vertical="center" wrapText="1"/>
    </xf>
    <xf numFmtId="0" fontId="40" fillId="0" borderId="46" xfId="0" applyFont="1" applyFill="1" applyBorder="1" applyAlignment="1">
      <alignment horizontal="center" vertical="center"/>
    </xf>
    <xf numFmtId="199" fontId="33" fillId="18" borderId="318" xfId="0" applyNumberFormat="1" applyFont="1" applyFill="1" applyBorder="1" applyAlignment="1">
      <alignment horizontal="center" vertical="center"/>
    </xf>
    <xf numFmtId="0" fontId="8" fillId="0" borderId="0" xfId="0" applyFont="1" applyBorder="1" applyAlignment="1">
      <alignment vertical="center" wrapText="1"/>
    </xf>
    <xf numFmtId="193" fontId="0" fillId="0" borderId="0" xfId="0" applyNumberFormat="1" applyBorder="1" applyAlignment="1">
      <alignment vertical="center" wrapText="1"/>
    </xf>
    <xf numFmtId="0" fontId="8" fillId="0" borderId="0" xfId="0" applyFont="1" applyFill="1" applyBorder="1" applyAlignment="1">
      <alignment vertical="center" wrapText="1"/>
    </xf>
    <xf numFmtId="0" fontId="0" fillId="0" borderId="0" xfId="0" applyFill="1" applyBorder="1" applyAlignment="1">
      <alignment vertical="center" wrapText="1"/>
    </xf>
    <xf numFmtId="0" fontId="0" fillId="0" borderId="55" xfId="0" applyFill="1" applyBorder="1" applyAlignment="1">
      <alignment horizontal="center" vertical="center" wrapText="1"/>
    </xf>
    <xf numFmtId="0" fontId="0" fillId="0" borderId="163" xfId="0" applyBorder="1" applyAlignment="1">
      <alignment horizontal="center" vertical="center"/>
    </xf>
    <xf numFmtId="0" fontId="0" fillId="0" borderId="6" xfId="0" applyBorder="1" applyAlignment="1">
      <alignment vertical="center" wrapText="1"/>
    </xf>
    <xf numFmtId="0" fontId="0" fillId="0" borderId="52" xfId="0" applyFill="1" applyBorder="1" applyAlignment="1">
      <alignment vertical="center" wrapText="1"/>
    </xf>
    <xf numFmtId="0" fontId="40" fillId="0" borderId="23" xfId="0" applyFont="1" applyFill="1" applyBorder="1" applyAlignment="1" applyProtection="1">
      <alignment horizontal="center" vertical="center" wrapText="1"/>
      <protection locked="0"/>
    </xf>
    <xf numFmtId="0" fontId="44" fillId="0" borderId="9" xfId="0" applyFont="1" applyFill="1" applyBorder="1" applyAlignment="1">
      <alignment horizontal="center" vertical="center" wrapText="1"/>
    </xf>
    <xf numFmtId="0" fontId="0" fillId="0" borderId="398" xfId="0" applyFill="1" applyBorder="1" applyAlignment="1">
      <alignment horizontal="center" vertical="center" wrapText="1"/>
    </xf>
    <xf numFmtId="0" fontId="0" fillId="0" borderId="399" xfId="0" applyFill="1" applyBorder="1" applyAlignment="1">
      <alignment horizontal="center" vertical="center" wrapText="1"/>
    </xf>
    <xf numFmtId="204" fontId="0" fillId="0" borderId="389" xfId="0" applyNumberFormat="1" applyFont="1" applyBorder="1" applyAlignment="1" applyProtection="1">
      <alignment horizontal="center" vertical="center" shrinkToFit="1"/>
      <protection locked="0"/>
    </xf>
    <xf numFmtId="0" fontId="11" fillId="4" borderId="36" xfId="0" applyFont="1" applyFill="1" applyBorder="1" applyAlignment="1">
      <alignment vertical="center" wrapText="1"/>
    </xf>
    <xf numFmtId="0" fontId="1" fillId="0" borderId="177" xfId="0" applyFont="1" applyBorder="1" applyAlignment="1">
      <alignment vertical="center" shrinkToFit="1"/>
    </xf>
    <xf numFmtId="0" fontId="1" fillId="0" borderId="11" xfId="0" applyFont="1" applyBorder="1" applyAlignment="1">
      <alignment vertical="center" shrinkToFit="1"/>
    </xf>
    <xf numFmtId="0" fontId="1" fillId="0" borderId="59" xfId="0" applyFont="1" applyBorder="1" applyAlignment="1">
      <alignment vertical="center" shrinkToFit="1"/>
    </xf>
    <xf numFmtId="0" fontId="15" fillId="0" borderId="13" xfId="0" applyFont="1" applyBorder="1">
      <alignment vertical="center"/>
    </xf>
    <xf numFmtId="0" fontId="0" fillId="0" borderId="226" xfId="0" applyBorder="1">
      <alignment vertical="center"/>
    </xf>
    <xf numFmtId="0" fontId="0" fillId="0" borderId="132" xfId="0" applyBorder="1">
      <alignment vertical="center"/>
    </xf>
    <xf numFmtId="0" fontId="0" fillId="0" borderId="3" xfId="0" applyBorder="1">
      <alignment vertical="center"/>
    </xf>
    <xf numFmtId="0" fontId="0" fillId="0" borderId="125" xfId="0" applyBorder="1">
      <alignment vertical="center"/>
    </xf>
    <xf numFmtId="0" fontId="0" fillId="12" borderId="0" xfId="0" applyFill="1" applyAlignment="1">
      <alignment horizontal="right" vertical="center"/>
    </xf>
    <xf numFmtId="0" fontId="1" fillId="0" borderId="0" xfId="0" applyFont="1" applyFill="1" applyAlignment="1">
      <alignment vertical="center"/>
    </xf>
    <xf numFmtId="0" fontId="0" fillId="0" borderId="0" xfId="0" applyFill="1" applyAlignment="1">
      <alignment horizontal="right" vertical="center"/>
    </xf>
    <xf numFmtId="0" fontId="0" fillId="0" borderId="0" xfId="0" applyFill="1" applyAlignment="1"/>
    <xf numFmtId="0" fontId="1" fillId="0" borderId="283" xfId="0" applyFont="1" applyBorder="1">
      <alignment vertical="center"/>
    </xf>
    <xf numFmtId="0" fontId="0" fillId="0" borderId="361" xfId="0" applyFont="1" applyBorder="1" applyAlignment="1">
      <alignment horizontal="center" vertical="center" shrinkToFit="1"/>
    </xf>
    <xf numFmtId="0" fontId="1" fillId="3" borderId="361" xfId="0" applyFont="1" applyFill="1" applyBorder="1" applyAlignment="1">
      <alignment vertical="center" shrinkToFit="1"/>
    </xf>
    <xf numFmtId="0" fontId="1" fillId="0" borderId="361" xfId="0" applyFont="1" applyBorder="1" applyAlignment="1">
      <alignment vertical="center" shrinkToFit="1"/>
    </xf>
    <xf numFmtId="0" fontId="1" fillId="0" borderId="361" xfId="0" applyFont="1" applyBorder="1">
      <alignment vertical="center"/>
    </xf>
    <xf numFmtId="0" fontId="0" fillId="0" borderId="0" xfId="0" applyFont="1" applyAlignment="1">
      <alignment vertical="center" shrinkToFit="1"/>
    </xf>
    <xf numFmtId="195" fontId="1" fillId="13" borderId="0" xfId="0" applyNumberFormat="1" applyFont="1" applyFill="1" applyBorder="1">
      <alignment vertical="center"/>
    </xf>
    <xf numFmtId="0" fontId="11" fillId="0" borderId="0" xfId="0" applyFont="1" applyBorder="1" applyAlignment="1">
      <alignment vertical="center" wrapText="1"/>
    </xf>
    <xf numFmtId="200" fontId="1" fillId="13" borderId="0" xfId="0" applyNumberFormat="1" applyFont="1" applyFill="1" applyBorder="1">
      <alignment vertical="center"/>
    </xf>
    <xf numFmtId="0" fontId="1" fillId="0" borderId="283" xfId="0" applyFont="1" applyFill="1" applyBorder="1">
      <alignment vertical="center"/>
    </xf>
    <xf numFmtId="0" fontId="0" fillId="0" borderId="361" xfId="0" applyFont="1" applyFill="1" applyBorder="1" applyAlignment="1">
      <alignment horizontal="center" vertical="center" shrinkToFit="1"/>
    </xf>
    <xf numFmtId="0" fontId="1" fillId="0" borderId="361" xfId="0" applyFont="1" applyFill="1" applyBorder="1" applyAlignment="1">
      <alignment vertical="center" shrinkToFit="1"/>
    </xf>
    <xf numFmtId="0" fontId="13" fillId="0" borderId="361" xfId="0" applyFont="1" applyFill="1" applyBorder="1" applyAlignment="1">
      <alignment horizontal="right" vertical="center" wrapText="1"/>
    </xf>
    <xf numFmtId="195" fontId="1" fillId="0" borderId="361" xfId="0" applyNumberFormat="1" applyFont="1" applyFill="1" applyBorder="1">
      <alignment vertical="center"/>
    </xf>
    <xf numFmtId="200" fontId="1" fillId="0" borderId="361" xfId="0" applyNumberFormat="1" applyFont="1" applyFill="1" applyBorder="1">
      <alignment vertical="center"/>
    </xf>
    <xf numFmtId="0" fontId="13" fillId="0" borderId="0" xfId="0" applyFont="1" applyFill="1" applyBorder="1" applyAlignment="1">
      <alignment horizontal="right" vertical="center" wrapText="1"/>
    </xf>
    <xf numFmtId="200" fontId="1" fillId="0" borderId="0" xfId="0" applyNumberFormat="1" applyFont="1" applyFill="1" applyBorder="1">
      <alignment vertical="center"/>
    </xf>
    <xf numFmtId="0" fontId="38" fillId="0" borderId="0" xfId="0" applyFont="1" applyAlignment="1">
      <alignment horizontal="center" vertical="center"/>
    </xf>
    <xf numFmtId="0" fontId="47" fillId="0" borderId="0" xfId="0" applyFont="1" applyFill="1" applyAlignment="1"/>
    <xf numFmtId="0" fontId="48" fillId="0" borderId="0" xfId="0" applyFont="1" applyBorder="1" applyAlignment="1">
      <alignment horizontal="left" vertical="center"/>
    </xf>
    <xf numFmtId="0" fontId="0" fillId="0" borderId="61" xfId="0" applyBorder="1" applyAlignment="1">
      <alignment horizontal="center" vertical="center"/>
    </xf>
    <xf numFmtId="0" fontId="1" fillId="0" borderId="61" xfId="0" applyFont="1" applyBorder="1" applyProtection="1">
      <alignment vertical="center"/>
      <protection locked="0"/>
    </xf>
    <xf numFmtId="0" fontId="8" fillId="0" borderId="61" xfId="0" applyFont="1" applyBorder="1" applyAlignment="1">
      <alignment horizontal="left" vertical="center" wrapText="1"/>
    </xf>
    <xf numFmtId="0" fontId="8" fillId="0" borderId="61" xfId="0" applyFont="1" applyBorder="1" applyAlignment="1" applyProtection="1">
      <alignment horizontal="left" vertical="center" wrapText="1"/>
      <protection locked="0"/>
    </xf>
    <xf numFmtId="0" fontId="1" fillId="6" borderId="113" xfId="2" applyFill="1" applyBorder="1" applyAlignment="1" applyProtection="1">
      <alignment vertical="center" shrinkToFit="1"/>
      <protection locked="0"/>
    </xf>
    <xf numFmtId="184" fontId="1" fillId="0" borderId="445" xfId="2" applyNumberFormat="1" applyFill="1" applyBorder="1" applyAlignment="1" applyProtection="1">
      <alignment vertical="center" shrinkToFit="1"/>
    </xf>
    <xf numFmtId="185" fontId="1" fillId="0" borderId="264" xfId="2" applyNumberFormat="1" applyFont="1" applyFill="1" applyBorder="1" applyAlignment="1" applyProtection="1">
      <alignment horizontal="center" vertical="center" shrinkToFit="1"/>
    </xf>
    <xf numFmtId="184" fontId="0" fillId="0" borderId="238" xfId="2" applyNumberFormat="1" applyFont="1" applyFill="1" applyBorder="1" applyAlignment="1" applyProtection="1">
      <alignment vertical="center" shrinkToFit="1"/>
    </xf>
    <xf numFmtId="184" fontId="1" fillId="0" borderId="446" xfId="2" applyNumberFormat="1" applyFill="1" applyBorder="1" applyAlignment="1" applyProtection="1">
      <alignment vertical="center" shrinkToFit="1"/>
    </xf>
    <xf numFmtId="0" fontId="1" fillId="0" borderId="447" xfId="2" applyFill="1" applyBorder="1" applyAlignment="1" applyProtection="1">
      <alignment vertical="center" shrinkToFit="1"/>
      <protection locked="0"/>
    </xf>
    <xf numFmtId="184" fontId="1" fillId="0" borderId="448" xfId="2" applyNumberFormat="1" applyFill="1" applyBorder="1" applyAlignment="1" applyProtection="1">
      <alignment vertical="center" shrinkToFit="1"/>
    </xf>
    <xf numFmtId="185" fontId="1" fillId="0" borderId="0" xfId="2" applyNumberFormat="1" applyFont="1" applyFill="1" applyBorder="1" applyAlignment="1" applyProtection="1">
      <alignment horizontal="center" vertical="center" shrinkToFit="1"/>
    </xf>
    <xf numFmtId="0" fontId="0" fillId="0" borderId="131" xfId="2" applyFont="1" applyFill="1" applyBorder="1" applyAlignment="1" applyProtection="1">
      <alignment vertical="center" shrinkToFit="1"/>
    </xf>
    <xf numFmtId="0" fontId="0" fillId="0" borderId="9" xfId="0" applyFill="1" applyBorder="1" applyAlignment="1">
      <alignment horizontal="center" vertical="center" wrapText="1"/>
    </xf>
    <xf numFmtId="0" fontId="0" fillId="0" borderId="177" xfId="0"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vertical="center"/>
    </xf>
    <xf numFmtId="0" fontId="1" fillId="0" borderId="0" xfId="2" applyFont="1" applyFill="1" applyBorder="1" applyAlignment="1" applyProtection="1">
      <alignment vertical="center" shrinkToFit="1"/>
    </xf>
    <xf numFmtId="0" fontId="25" fillId="0" borderId="40" xfId="0" applyFont="1" applyFill="1" applyBorder="1" applyAlignment="1">
      <alignment vertical="center" shrinkToFit="1"/>
    </xf>
    <xf numFmtId="0" fontId="0" fillId="11" borderId="23" xfId="0" applyFill="1" applyBorder="1" applyAlignment="1">
      <alignment vertical="center"/>
    </xf>
    <xf numFmtId="0" fontId="0" fillId="0" borderId="136" xfId="0" applyFill="1" applyBorder="1" applyAlignment="1" applyProtection="1">
      <alignment horizontal="center" vertical="center" wrapText="1"/>
      <protection locked="0"/>
    </xf>
    <xf numFmtId="0" fontId="0" fillId="0" borderId="454" xfId="0" applyBorder="1" applyAlignment="1">
      <alignment horizontal="center" vertical="center" wrapText="1"/>
    </xf>
    <xf numFmtId="0" fontId="1" fillId="0" borderId="454" xfId="0" applyFont="1" applyBorder="1" applyAlignment="1">
      <alignment horizontal="center" vertical="center" wrapText="1"/>
    </xf>
    <xf numFmtId="0" fontId="2" fillId="0" borderId="0" xfId="0" applyFont="1" applyBorder="1" applyAlignment="1">
      <alignment horizontal="center" vertical="center" wrapText="1"/>
    </xf>
    <xf numFmtId="0" fontId="11" fillId="0" borderId="103" xfId="0" applyFont="1" applyBorder="1" applyAlignment="1">
      <alignment horizontal="center" vertical="center" wrapText="1"/>
    </xf>
    <xf numFmtId="0" fontId="1" fillId="0" borderId="431" xfId="0" applyNumberFormat="1" applyFont="1" applyBorder="1" applyAlignment="1">
      <alignment vertical="center" wrapText="1"/>
    </xf>
    <xf numFmtId="195" fontId="0" fillId="0" borderId="275" xfId="0" applyNumberFormat="1" applyFont="1" applyBorder="1" applyAlignment="1">
      <alignment vertical="center" wrapText="1"/>
    </xf>
    <xf numFmtId="0" fontId="1" fillId="0" borderId="11" xfId="0" applyNumberFormat="1" applyFont="1" applyBorder="1" applyAlignment="1">
      <alignment vertical="center" wrapText="1"/>
    </xf>
    <xf numFmtId="0" fontId="0" fillId="0" borderId="41" xfId="0" applyFill="1" applyBorder="1" applyAlignment="1">
      <alignment vertical="center" wrapText="1"/>
    </xf>
    <xf numFmtId="0" fontId="0" fillId="0" borderId="38" xfId="0" applyFill="1" applyBorder="1" applyAlignment="1">
      <alignment horizontal="left" vertical="center" shrinkToFit="1"/>
    </xf>
    <xf numFmtId="0" fontId="0" fillId="0" borderId="2" xfId="2" applyFont="1" applyFill="1" applyBorder="1" applyAlignment="1">
      <alignment vertical="center"/>
    </xf>
    <xf numFmtId="0" fontId="11" fillId="0" borderId="61" xfId="0" applyFont="1" applyBorder="1" applyAlignment="1">
      <alignment horizontal="left" vertical="center" wrapText="1"/>
    </xf>
    <xf numFmtId="0" fontId="5" fillId="0" borderId="0" xfId="2" applyFont="1" applyFill="1" applyBorder="1" applyAlignment="1" applyProtection="1">
      <alignment vertical="center"/>
    </xf>
    <xf numFmtId="184" fontId="1" fillId="0" borderId="256" xfId="2" applyNumberFormat="1" applyFill="1" applyBorder="1" applyAlignment="1" applyProtection="1">
      <alignment vertical="center" shrinkToFit="1"/>
    </xf>
    <xf numFmtId="184" fontId="1" fillId="0" borderId="125" xfId="2" applyNumberFormat="1" applyFill="1" applyBorder="1" applyAlignment="1" applyProtection="1">
      <alignment vertical="center" shrinkToFit="1"/>
    </xf>
    <xf numFmtId="184" fontId="1" fillId="6" borderId="125" xfId="2" applyNumberFormat="1" applyFill="1" applyBorder="1" applyAlignment="1" applyProtection="1">
      <alignment vertical="center" shrinkToFit="1"/>
    </xf>
    <xf numFmtId="185" fontId="0" fillId="0" borderId="258" xfId="2" applyNumberFormat="1" applyFont="1" applyFill="1" applyBorder="1" applyAlignment="1" applyProtection="1">
      <alignment horizontal="center" vertical="center" shrinkToFit="1"/>
    </xf>
    <xf numFmtId="0" fontId="1" fillId="0" borderId="271" xfId="2" applyFill="1" applyBorder="1" applyAlignment="1" applyProtection="1">
      <alignment vertical="center" shrinkToFit="1"/>
      <protection locked="0"/>
    </xf>
    <xf numFmtId="184" fontId="1" fillId="0" borderId="455" xfId="2" applyNumberFormat="1" applyFill="1" applyBorder="1" applyAlignment="1" applyProtection="1">
      <alignment vertical="center" shrinkToFit="1"/>
    </xf>
    <xf numFmtId="184" fontId="1" fillId="0" borderId="362" xfId="2" applyNumberFormat="1" applyFill="1" applyBorder="1" applyAlignment="1" applyProtection="1">
      <alignment vertical="center" shrinkToFit="1"/>
    </xf>
    <xf numFmtId="0" fontId="0" fillId="0" borderId="363" xfId="2" applyFont="1" applyFill="1" applyBorder="1" applyAlignment="1" applyProtection="1">
      <alignment vertical="center" shrinkToFit="1"/>
    </xf>
    <xf numFmtId="0" fontId="1" fillId="0" borderId="367" xfId="2" applyFill="1" applyBorder="1" applyAlignment="1" applyProtection="1">
      <alignment vertical="center" shrinkToFit="1"/>
    </xf>
    <xf numFmtId="184" fontId="1" fillId="0" borderId="264" xfId="2" applyNumberFormat="1" applyFill="1" applyBorder="1" applyAlignment="1" applyProtection="1">
      <alignment vertical="center" shrinkToFit="1"/>
    </xf>
    <xf numFmtId="185" fontId="1" fillId="6" borderId="258" xfId="2" applyNumberFormat="1" applyFont="1" applyFill="1" applyBorder="1" applyAlignment="1" applyProtection="1">
      <alignment horizontal="center" vertical="center" shrinkToFit="1"/>
    </xf>
    <xf numFmtId="184" fontId="0" fillId="0" borderId="258" xfId="2" applyNumberFormat="1" applyFont="1" applyFill="1" applyBorder="1" applyAlignment="1" applyProtection="1">
      <alignment vertical="center" shrinkToFit="1"/>
    </xf>
    <xf numFmtId="184" fontId="1" fillId="0" borderId="271" xfId="2" applyNumberFormat="1" applyFill="1" applyBorder="1" applyAlignment="1" applyProtection="1">
      <alignment vertical="center" shrinkToFit="1"/>
    </xf>
    <xf numFmtId="184" fontId="1" fillId="6" borderId="456" xfId="2" applyNumberFormat="1" applyFill="1" applyBorder="1" applyAlignment="1" applyProtection="1">
      <alignment vertical="center" shrinkToFit="1"/>
    </xf>
    <xf numFmtId="0" fontId="1" fillId="0" borderId="267" xfId="2" applyFill="1" applyBorder="1" applyAlignment="1" applyProtection="1">
      <alignment vertical="center" shrinkToFit="1"/>
      <protection locked="0"/>
    </xf>
    <xf numFmtId="185" fontId="1" fillId="12" borderId="61" xfId="2" applyNumberFormat="1" applyFont="1" applyFill="1" applyBorder="1" applyAlignment="1" applyProtection="1">
      <alignment horizontal="center" vertical="center" shrinkToFit="1"/>
    </xf>
    <xf numFmtId="184" fontId="1" fillId="12" borderId="256" xfId="2" applyNumberFormat="1" applyFill="1" applyBorder="1" applyAlignment="1" applyProtection="1">
      <alignment vertical="center" shrinkToFit="1"/>
    </xf>
    <xf numFmtId="185" fontId="1" fillId="12" borderId="258" xfId="2" applyNumberFormat="1" applyFont="1" applyFill="1" applyBorder="1" applyAlignment="1" applyProtection="1">
      <alignment horizontal="center" vertical="center" shrinkToFit="1"/>
    </xf>
    <xf numFmtId="0" fontId="1" fillId="12" borderId="457" xfId="2" applyFill="1" applyBorder="1" applyAlignment="1" applyProtection="1">
      <alignment vertical="center" shrinkToFit="1"/>
      <protection locked="0"/>
    </xf>
    <xf numFmtId="0" fontId="38" fillId="0" borderId="4" xfId="0" applyFont="1" applyFill="1" applyBorder="1" applyAlignment="1">
      <alignment horizontal="center" vertical="center" wrapText="1"/>
    </xf>
    <xf numFmtId="0" fontId="0" fillId="0" borderId="4" xfId="0" applyBorder="1" applyAlignment="1">
      <alignment vertical="center" shrinkToFit="1"/>
    </xf>
    <xf numFmtId="0" fontId="49" fillId="0" borderId="0" xfId="0" applyFont="1" applyBorder="1" applyAlignment="1">
      <alignment vertical="center"/>
    </xf>
    <xf numFmtId="0" fontId="0" fillId="0" borderId="9" xfId="0" applyFont="1" applyFill="1" applyBorder="1" applyAlignment="1">
      <alignment horizontal="center" vertical="center" wrapText="1"/>
    </xf>
    <xf numFmtId="0" fontId="49" fillId="20" borderId="102" xfId="0" applyFont="1" applyFill="1" applyBorder="1" applyAlignment="1">
      <alignment horizontal="center" vertical="center" shrinkToFit="1"/>
    </xf>
    <xf numFmtId="0" fontId="0" fillId="0" borderId="10" xfId="0" applyBorder="1">
      <alignment vertical="center"/>
    </xf>
    <xf numFmtId="0" fontId="0" fillId="0" borderId="59" xfId="0" applyFont="1" applyFill="1" applyBorder="1" applyAlignment="1">
      <alignment horizontal="center" vertical="center" wrapText="1"/>
    </xf>
    <xf numFmtId="0" fontId="1" fillId="0" borderId="459" xfId="0" applyFont="1" applyBorder="1" applyAlignment="1" applyProtection="1">
      <alignment vertical="center" wrapText="1"/>
      <protection locked="0"/>
    </xf>
    <xf numFmtId="0" fontId="1" fillId="0" borderId="460" xfId="0" applyFont="1" applyBorder="1" applyAlignment="1" applyProtection="1">
      <alignment vertical="center" wrapText="1"/>
      <protection locked="0"/>
    </xf>
    <xf numFmtId="0" fontId="1" fillId="0" borderId="461" xfId="0" applyFont="1" applyFill="1" applyBorder="1" applyAlignment="1" applyProtection="1">
      <alignment vertical="center" wrapText="1"/>
      <protection locked="0"/>
    </xf>
    <xf numFmtId="0" fontId="0" fillId="0" borderId="177" xfId="0" applyBorder="1" applyAlignment="1">
      <alignment horizontal="center" vertical="center"/>
    </xf>
    <xf numFmtId="0" fontId="0" fillId="0" borderId="18" xfId="0" applyBorder="1" applyAlignment="1">
      <alignment vertical="center"/>
    </xf>
    <xf numFmtId="0" fontId="0" fillId="0" borderId="8" xfId="0" applyFont="1" applyFill="1" applyBorder="1" applyAlignment="1">
      <alignment vertical="center" wrapText="1"/>
    </xf>
    <xf numFmtId="0" fontId="0" fillId="0" borderId="61" xfId="0" applyFont="1" applyFill="1" applyBorder="1" applyAlignment="1">
      <alignment horizontal="center" vertical="center" wrapText="1"/>
    </xf>
    <xf numFmtId="0" fontId="1" fillId="3" borderId="462" xfId="0" applyFont="1" applyFill="1" applyBorder="1" applyAlignment="1">
      <alignment vertical="center" wrapText="1"/>
    </xf>
    <xf numFmtId="0" fontId="1" fillId="3" borderId="13" xfId="0" applyFont="1" applyFill="1" applyBorder="1" applyAlignment="1">
      <alignment vertical="center" wrapText="1"/>
    </xf>
    <xf numFmtId="0" fontId="1" fillId="3" borderId="19" xfId="0" applyFont="1" applyFill="1" applyBorder="1" applyAlignment="1">
      <alignment vertical="center" wrapText="1"/>
    </xf>
    <xf numFmtId="0" fontId="0" fillId="0" borderId="49" xfId="0" applyBorder="1" applyAlignment="1">
      <alignment vertical="center"/>
    </xf>
    <xf numFmtId="0" fontId="0" fillId="0" borderId="126" xfId="0" applyBorder="1">
      <alignment vertical="center"/>
    </xf>
    <xf numFmtId="0" fontId="13" fillId="0" borderId="1" xfId="0" applyFont="1" applyBorder="1" applyAlignment="1">
      <alignment horizontal="center" vertical="center" wrapText="1"/>
    </xf>
    <xf numFmtId="0" fontId="1" fillId="0" borderId="37" xfId="0" applyFont="1" applyBorder="1" applyProtection="1">
      <alignment vertical="center"/>
      <protection locked="0"/>
    </xf>
    <xf numFmtId="0" fontId="1" fillId="0" borderId="10" xfId="0" applyFont="1" applyBorder="1" applyProtection="1">
      <alignment vertical="center"/>
      <protection locked="0"/>
    </xf>
    <xf numFmtId="0" fontId="1" fillId="0" borderId="463" xfId="0" applyFont="1" applyBorder="1" applyAlignment="1" applyProtection="1">
      <alignment vertical="center" wrapText="1"/>
      <protection locked="0"/>
    </xf>
    <xf numFmtId="0" fontId="1" fillId="0" borderId="28" xfId="0" applyFont="1" applyBorder="1" applyProtection="1">
      <alignment vertical="center"/>
      <protection locked="0"/>
    </xf>
    <xf numFmtId="0" fontId="1" fillId="18" borderId="127" xfId="0" applyFont="1" applyFill="1" applyBorder="1">
      <alignment vertical="center"/>
    </xf>
    <xf numFmtId="0" fontId="1" fillId="18" borderId="124" xfId="0" applyFont="1" applyFill="1" applyBorder="1">
      <alignment vertical="center"/>
    </xf>
    <xf numFmtId="0" fontId="1" fillId="18" borderId="182" xfId="0" applyFont="1" applyFill="1" applyBorder="1">
      <alignment vertical="center"/>
    </xf>
    <xf numFmtId="0" fontId="0" fillId="0" borderId="84" xfId="0" applyBorder="1" applyAlignment="1">
      <alignment horizontal="center" vertical="center"/>
    </xf>
    <xf numFmtId="0" fontId="0" fillId="0" borderId="464" xfId="0" applyBorder="1" applyAlignment="1">
      <alignment horizontal="center" vertical="center"/>
    </xf>
    <xf numFmtId="0" fontId="0" fillId="0" borderId="66" xfId="0" applyBorder="1">
      <alignment vertical="center"/>
    </xf>
    <xf numFmtId="0" fontId="1" fillId="0" borderId="465" xfId="0" applyFont="1" applyBorder="1" applyProtection="1">
      <alignment vertical="center"/>
      <protection locked="0"/>
    </xf>
    <xf numFmtId="0" fontId="0" fillId="3" borderId="60" xfId="0" applyFill="1" applyBorder="1" applyAlignment="1">
      <alignment vertical="center" wrapText="1"/>
    </xf>
    <xf numFmtId="0" fontId="0" fillId="18" borderId="127" xfId="0" applyFill="1" applyBorder="1">
      <alignment vertical="center"/>
    </xf>
    <xf numFmtId="0" fontId="0" fillId="11" borderId="177"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50" fillId="14" borderId="23" xfId="0" applyFont="1" applyFill="1" applyBorder="1" applyAlignment="1" applyProtection="1">
      <alignment horizontal="center" vertical="center" wrapText="1"/>
      <protection locked="0"/>
    </xf>
    <xf numFmtId="0" fontId="52" fillId="14" borderId="9" xfId="0" applyFont="1" applyFill="1" applyBorder="1" applyAlignment="1">
      <alignment horizontal="center" vertical="center" wrapText="1"/>
    </xf>
    <xf numFmtId="0" fontId="8" fillId="0" borderId="226" xfId="0" applyFont="1" applyFill="1" applyBorder="1" applyAlignment="1">
      <alignment horizontal="center" vertical="center" wrapText="1"/>
    </xf>
    <xf numFmtId="0" fontId="51" fillId="14" borderId="53" xfId="0" applyFont="1" applyFill="1" applyBorder="1" applyAlignment="1">
      <alignment horizontal="center" vertical="center" wrapText="1"/>
    </xf>
    <xf numFmtId="0" fontId="51" fillId="14" borderId="254" xfId="0" applyFont="1" applyFill="1" applyBorder="1" applyAlignment="1">
      <alignment horizontal="center" vertical="center" wrapText="1"/>
    </xf>
    <xf numFmtId="0" fontId="51" fillId="14" borderId="255" xfId="0" applyFont="1" applyFill="1" applyBorder="1" applyAlignment="1">
      <alignment horizontal="center" vertical="center"/>
    </xf>
    <xf numFmtId="0" fontId="51" fillId="14" borderId="254" xfId="0" applyFont="1" applyFill="1" applyBorder="1" applyAlignment="1">
      <alignment horizontal="center" vertical="center"/>
    </xf>
    <xf numFmtId="0" fontId="51" fillId="14" borderId="255" xfId="0" applyFont="1" applyFill="1" applyBorder="1" applyAlignment="1">
      <alignment horizontal="center" vertical="center" wrapText="1"/>
    </xf>
    <xf numFmtId="0" fontId="51" fillId="14" borderId="26" xfId="0" applyFont="1" applyFill="1" applyBorder="1" applyAlignment="1">
      <alignment horizontal="center" vertical="center" shrinkToFit="1"/>
    </xf>
    <xf numFmtId="0" fontId="51" fillId="14" borderId="39" xfId="0" applyFont="1" applyFill="1" applyBorder="1" applyAlignment="1">
      <alignment horizontal="center" vertical="center" shrinkToFit="1"/>
    </xf>
    <xf numFmtId="0" fontId="51" fillId="14" borderId="374" xfId="0" applyFont="1" applyFill="1" applyBorder="1" applyAlignment="1">
      <alignment horizontal="center" vertical="center" wrapText="1"/>
    </xf>
    <xf numFmtId="0" fontId="51" fillId="14" borderId="373" xfId="0" applyFont="1" applyFill="1" applyBorder="1" applyAlignment="1">
      <alignment horizontal="center" vertical="center" wrapText="1"/>
    </xf>
    <xf numFmtId="0" fontId="51" fillId="14" borderId="398" xfId="0" applyFont="1" applyFill="1" applyBorder="1" applyAlignment="1">
      <alignment horizontal="center" vertical="center" wrapText="1"/>
    </xf>
    <xf numFmtId="0" fontId="51" fillId="14" borderId="399" xfId="0" applyFont="1" applyFill="1" applyBorder="1" applyAlignment="1">
      <alignment horizontal="center" vertical="center" wrapText="1"/>
    </xf>
    <xf numFmtId="0" fontId="51" fillId="14" borderId="208" xfId="0" applyFont="1" applyFill="1" applyBorder="1" applyAlignment="1">
      <alignment horizontal="center" vertical="center"/>
    </xf>
    <xf numFmtId="0" fontId="51" fillId="14" borderId="209" xfId="0" applyFont="1" applyFill="1" applyBorder="1" applyAlignment="1">
      <alignment horizontal="center" vertical="center"/>
    </xf>
    <xf numFmtId="0" fontId="0" fillId="0" borderId="52" xfId="0" applyFont="1" applyBorder="1" applyAlignment="1">
      <alignment vertical="center"/>
    </xf>
    <xf numFmtId="0" fontId="0" fillId="0" borderId="46" xfId="0" applyFont="1" applyBorder="1" applyAlignment="1">
      <alignment vertical="center"/>
    </xf>
    <xf numFmtId="0" fontId="11" fillId="0" borderId="67" xfId="0" applyFont="1" applyBorder="1" applyAlignment="1">
      <alignment horizontal="center" vertical="center" wrapText="1"/>
    </xf>
    <xf numFmtId="0" fontId="0" fillId="0" borderId="33" xfId="0" applyFont="1" applyFill="1" applyBorder="1" applyAlignment="1">
      <alignment vertical="center" wrapText="1"/>
    </xf>
    <xf numFmtId="0" fontId="41" fillId="0" borderId="435" xfId="0" applyFont="1" applyBorder="1" applyAlignment="1">
      <alignment horizontal="center" vertical="center" wrapText="1"/>
    </xf>
    <xf numFmtId="0" fontId="43" fillId="0" borderId="0" xfId="2" applyFont="1" applyFill="1" applyBorder="1" applyAlignment="1" applyProtection="1">
      <alignment horizontal="right" vertical="center"/>
    </xf>
    <xf numFmtId="0" fontId="43" fillId="0" borderId="0" xfId="2" applyFont="1" applyFill="1" applyBorder="1" applyAlignment="1" applyProtection="1">
      <alignment vertical="center"/>
    </xf>
    <xf numFmtId="0" fontId="43" fillId="0" borderId="0" xfId="2" applyFont="1" applyFill="1" applyBorder="1" applyAlignment="1" applyProtection="1">
      <alignment vertical="center" shrinkToFit="1"/>
    </xf>
    <xf numFmtId="0" fontId="53" fillId="0" borderId="0" xfId="1" applyFont="1" applyAlignment="1">
      <alignment vertical="center"/>
    </xf>
    <xf numFmtId="176" fontId="5" fillId="0" borderId="17" xfId="1" applyNumberFormat="1" applyFont="1" applyFill="1" applyBorder="1" applyAlignment="1">
      <alignment vertical="center" shrinkToFit="1"/>
    </xf>
    <xf numFmtId="0" fontId="0" fillId="0" borderId="13" xfId="0" applyBorder="1" applyAlignment="1">
      <alignment vertical="center" wrapText="1"/>
    </xf>
    <xf numFmtId="0" fontId="1" fillId="0" borderId="2" xfId="2" applyFont="1" applyFill="1" applyBorder="1" applyAlignment="1">
      <alignment vertical="center"/>
    </xf>
    <xf numFmtId="0" fontId="0" fillId="0" borderId="139" xfId="0" applyBorder="1" applyAlignment="1">
      <alignment horizontal="center" vertical="center" wrapText="1"/>
    </xf>
    <xf numFmtId="0" fontId="38" fillId="0" borderId="136" xfId="0" applyFont="1" applyFill="1" applyBorder="1" applyAlignment="1" applyProtection="1">
      <alignment horizontal="center" vertical="center" wrapText="1"/>
      <protection locked="0"/>
    </xf>
    <xf numFmtId="0" fontId="38" fillId="0" borderId="23" xfId="0" applyFont="1" applyFill="1" applyBorder="1" applyAlignment="1" applyProtection="1">
      <alignment horizontal="center" vertical="center" wrapText="1"/>
      <protection locked="0"/>
    </xf>
    <xf numFmtId="0" fontId="54" fillId="0" borderId="0" xfId="0" applyFont="1" applyFill="1" applyProtection="1">
      <alignment vertical="center"/>
      <protection locked="0"/>
    </xf>
    <xf numFmtId="0" fontId="43" fillId="0" borderId="6"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0" fillId="0" borderId="156" xfId="0" applyFill="1" applyBorder="1" applyAlignment="1">
      <alignment horizontal="center" vertical="center"/>
    </xf>
    <xf numFmtId="0" fontId="0" fillId="12" borderId="131" xfId="2" applyFont="1" applyFill="1" applyBorder="1" applyAlignment="1" applyProtection="1">
      <alignment vertical="center" shrinkToFit="1"/>
    </xf>
    <xf numFmtId="0" fontId="0" fillId="6" borderId="113" xfId="2" applyFont="1" applyFill="1" applyBorder="1" applyAlignment="1" applyProtection="1">
      <alignment vertical="center" wrapText="1" shrinkToFit="1"/>
      <protection locked="0"/>
    </xf>
    <xf numFmtId="0" fontId="59" fillId="13" borderId="0" xfId="0" applyFont="1" applyFill="1">
      <alignment vertical="center"/>
    </xf>
    <xf numFmtId="0" fontId="0" fillId="13" borderId="0" xfId="0" applyFill="1">
      <alignment vertical="center"/>
    </xf>
    <xf numFmtId="0" fontId="0" fillId="13" borderId="0" xfId="0" applyFill="1" applyAlignment="1">
      <alignment horizontal="center" vertical="center"/>
    </xf>
    <xf numFmtId="0" fontId="0" fillId="14" borderId="6" xfId="0" applyFill="1" applyBorder="1" applyAlignment="1">
      <alignment vertical="center"/>
    </xf>
    <xf numFmtId="0" fontId="8" fillId="14" borderId="52" xfId="0" applyFont="1" applyFill="1" applyBorder="1" applyAlignment="1">
      <alignment horizontal="center" vertical="center" shrinkToFit="1"/>
    </xf>
    <xf numFmtId="0" fontId="1" fillId="14" borderId="67" xfId="0" applyFont="1" applyFill="1" applyBorder="1" applyAlignment="1">
      <alignment horizontal="center" vertical="center"/>
    </xf>
    <xf numFmtId="0" fontId="8" fillId="14" borderId="40" xfId="0" applyFont="1" applyFill="1" applyBorder="1" applyAlignment="1">
      <alignment horizontal="center" vertical="center" wrapText="1"/>
    </xf>
    <xf numFmtId="0" fontId="8" fillId="14" borderId="68" xfId="0" applyFont="1" applyFill="1" applyBorder="1" applyAlignment="1">
      <alignment horizontal="left" vertical="center" wrapText="1"/>
    </xf>
    <xf numFmtId="0" fontId="0" fillId="8" borderId="468" xfId="0" applyFill="1" applyBorder="1" applyAlignment="1">
      <alignment horizontal="center" vertical="center"/>
    </xf>
    <xf numFmtId="0" fontId="0" fillId="8" borderId="469" xfId="0" applyFill="1" applyBorder="1" applyAlignment="1">
      <alignment horizontal="center" vertical="center"/>
    </xf>
    <xf numFmtId="0" fontId="0" fillId="8" borderId="470" xfId="0" applyFill="1" applyBorder="1" applyAlignment="1">
      <alignment horizontal="center" vertical="center"/>
    </xf>
    <xf numFmtId="0" fontId="1" fillId="0" borderId="471" xfId="0" applyFont="1" applyBorder="1" applyAlignment="1" applyProtection="1">
      <alignment horizontal="center" vertical="center" shrinkToFit="1"/>
      <protection locked="0"/>
    </xf>
    <xf numFmtId="0" fontId="0" fillId="0" borderId="469" xfId="0" applyFont="1" applyBorder="1" applyAlignment="1" applyProtection="1">
      <alignment horizontal="center" vertical="center" shrinkToFit="1"/>
      <protection locked="0"/>
    </xf>
    <xf numFmtId="0" fontId="0" fillId="0" borderId="19" xfId="0" applyFill="1" applyBorder="1" applyAlignment="1">
      <alignment horizontal="center" vertical="center" wrapText="1"/>
    </xf>
    <xf numFmtId="0" fontId="0" fillId="0" borderId="228" xfId="0" applyFill="1" applyBorder="1" applyAlignment="1">
      <alignment horizontal="center" vertical="center" wrapText="1"/>
    </xf>
    <xf numFmtId="0" fontId="8" fillId="0" borderId="137" xfId="0" applyFont="1" applyFill="1" applyBorder="1" applyAlignment="1">
      <alignment horizontal="center" vertical="center" wrapText="1"/>
    </xf>
    <xf numFmtId="0" fontId="8" fillId="0" borderId="136" xfId="0" applyFont="1" applyFill="1" applyBorder="1" applyAlignment="1">
      <alignment horizontal="center" vertical="center" wrapText="1"/>
    </xf>
    <xf numFmtId="0" fontId="0" fillId="11" borderId="113" xfId="0" applyFont="1" applyFill="1" applyBorder="1" applyAlignment="1">
      <alignment horizontal="center" vertical="center" wrapText="1"/>
    </xf>
    <xf numFmtId="0" fontId="0" fillId="11" borderId="40" xfId="0" applyFont="1" applyFill="1" applyBorder="1" applyAlignment="1">
      <alignment horizontal="center" vertical="center" wrapText="1"/>
    </xf>
    <xf numFmtId="0" fontId="0" fillId="11" borderId="36" xfId="0" applyFont="1" applyFill="1" applyBorder="1" applyAlignment="1">
      <alignment horizontal="center" vertical="center" wrapText="1"/>
    </xf>
    <xf numFmtId="0" fontId="43" fillId="0" borderId="4" xfId="0" applyFont="1" applyBorder="1" applyAlignment="1">
      <alignment horizontal="left" vertical="center"/>
    </xf>
    <xf numFmtId="0" fontId="43" fillId="0" borderId="0" xfId="0" applyFont="1" applyBorder="1" applyAlignment="1">
      <alignment horizontal="left" vertical="center"/>
    </xf>
    <xf numFmtId="0" fontId="10" fillId="0" borderId="0" xfId="0" applyFont="1" applyAlignment="1">
      <alignment horizontal="left" vertical="top" wrapText="1"/>
    </xf>
    <xf numFmtId="0" fontId="10" fillId="0" borderId="3" xfId="0" applyFont="1" applyBorder="1" applyAlignment="1">
      <alignment horizontal="left" vertical="top" wrapText="1"/>
    </xf>
    <xf numFmtId="0" fontId="0" fillId="0" borderId="9" xfId="0" applyFill="1" applyBorder="1" applyAlignment="1">
      <alignment horizontal="center" vertical="center" wrapText="1"/>
    </xf>
    <xf numFmtId="0" fontId="0" fillId="0" borderId="21" xfId="0" applyFill="1" applyBorder="1" applyAlignment="1">
      <alignment horizontal="center" vertical="center" wrapText="1"/>
    </xf>
    <xf numFmtId="189" fontId="38" fillId="11" borderId="23" xfId="0" applyNumberFormat="1" applyFont="1" applyFill="1" applyBorder="1" applyAlignment="1" applyProtection="1">
      <alignment horizontal="center" vertical="center" wrapText="1"/>
      <protection locked="0"/>
    </xf>
    <xf numFmtId="0" fontId="0" fillId="2" borderId="41"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0" fillId="2" borderId="129" xfId="0" applyFill="1" applyBorder="1" applyAlignment="1" applyProtection="1">
      <alignment horizontal="center" vertical="center" wrapText="1"/>
      <protection locked="0"/>
    </xf>
    <xf numFmtId="0" fontId="35" fillId="0" borderId="132" xfId="0" applyFont="1" applyBorder="1" applyAlignment="1">
      <alignment horizontal="center" vertical="center" wrapText="1"/>
    </xf>
    <xf numFmtId="0" fontId="35" fillId="0" borderId="177" xfId="0" applyFont="1" applyBorder="1" applyAlignment="1">
      <alignment horizontal="center" vertical="center" wrapText="1"/>
    </xf>
    <xf numFmtId="180" fontId="38" fillId="0" borderId="18" xfId="0" applyNumberFormat="1" applyFont="1" applyFill="1" applyBorder="1" applyAlignment="1" applyProtection="1">
      <alignment horizontal="center" vertical="center" wrapText="1"/>
      <protection locked="0"/>
    </xf>
    <xf numFmtId="180" fontId="38" fillId="0" borderId="0" xfId="0" applyNumberFormat="1" applyFont="1" applyFill="1" applyBorder="1" applyAlignment="1" applyProtection="1">
      <alignment horizontal="center" vertical="center" wrapText="1"/>
      <protection locked="0"/>
    </xf>
    <xf numFmtId="180" fontId="38" fillId="0" borderId="2" xfId="0" applyNumberFormat="1" applyFont="1" applyFill="1" applyBorder="1" applyAlignment="1" applyProtection="1">
      <alignment horizontal="center" vertical="center" wrapText="1"/>
      <protection locked="0"/>
    </xf>
    <xf numFmtId="188" fontId="0" fillId="2" borderId="18" xfId="0" applyNumberFormat="1" applyFill="1" applyBorder="1" applyAlignment="1" applyProtection="1">
      <alignment horizontal="center" vertical="center" wrapText="1"/>
      <protection locked="0"/>
    </xf>
    <xf numFmtId="188" fontId="0" fillId="2" borderId="0" xfId="0" applyNumberFormat="1" applyFill="1" applyBorder="1" applyAlignment="1" applyProtection="1">
      <alignment horizontal="center" vertical="center" wrapText="1"/>
      <protection locked="0"/>
    </xf>
    <xf numFmtId="188" fontId="0" fillId="2" borderId="2" xfId="0" applyNumberFormat="1" applyFill="1" applyBorder="1" applyAlignment="1" applyProtection="1">
      <alignment horizontal="center" vertical="center" wrapText="1"/>
      <protection locked="0"/>
    </xf>
    <xf numFmtId="0" fontId="0" fillId="0" borderId="113" xfId="0" applyFont="1" applyFill="1" applyBorder="1" applyAlignment="1">
      <alignment horizontal="center" vertical="center" wrapText="1"/>
    </xf>
    <xf numFmtId="0" fontId="0" fillId="0" borderId="36" xfId="0" applyFont="1" applyFill="1" applyBorder="1" applyAlignment="1">
      <alignment horizontal="center" vertical="center" wrapText="1"/>
    </xf>
    <xf numFmtId="189" fontId="38" fillId="0" borderId="434" xfId="0" applyNumberFormat="1" applyFont="1" applyBorder="1" applyAlignment="1" applyProtection="1">
      <alignment horizontal="center" vertical="center" wrapText="1"/>
      <protection locked="0"/>
    </xf>
    <xf numFmtId="189" fontId="38" fillId="0" borderId="372" xfId="0" applyNumberFormat="1"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0" fontId="0" fillId="0" borderId="18" xfId="0" applyFill="1" applyBorder="1" applyAlignment="1">
      <alignment horizontal="center" vertical="center"/>
    </xf>
    <xf numFmtId="179" fontId="0" fillId="2" borderId="41" xfId="0" applyNumberFormat="1" applyFill="1" applyBorder="1" applyAlignment="1" applyProtection="1">
      <alignment horizontal="center" vertical="center" wrapText="1"/>
    </xf>
    <xf numFmtId="179" fontId="0" fillId="2" borderId="8" xfId="0" applyNumberFormat="1" applyFill="1" applyBorder="1" applyAlignment="1" applyProtection="1">
      <alignment horizontal="center" vertical="center" wrapText="1"/>
    </xf>
    <xf numFmtId="179" fontId="0" fillId="2" borderId="129" xfId="0" applyNumberFormat="1" applyFill="1" applyBorder="1" applyAlignment="1" applyProtection="1">
      <alignment horizontal="center" vertical="center" wrapText="1"/>
    </xf>
    <xf numFmtId="188" fontId="0" fillId="2" borderId="41" xfId="0" applyNumberFormat="1" applyFill="1" applyBorder="1" applyAlignment="1" applyProtection="1">
      <alignment horizontal="center" vertical="center" wrapText="1"/>
      <protection locked="0"/>
    </xf>
    <xf numFmtId="188" fontId="0" fillId="2" borderId="8" xfId="0" applyNumberFormat="1" applyFill="1" applyBorder="1" applyAlignment="1" applyProtection="1">
      <alignment horizontal="center" vertical="center" wrapText="1"/>
      <protection locked="0"/>
    </xf>
    <xf numFmtId="188" fontId="0" fillId="2" borderId="129" xfId="0" applyNumberFormat="1" applyFill="1" applyBorder="1" applyAlignment="1" applyProtection="1">
      <alignment horizontal="center" vertical="center" wrapText="1"/>
      <protection locked="0"/>
    </xf>
    <xf numFmtId="180" fontId="0" fillId="2" borderId="18" xfId="0" applyNumberFormat="1" applyFill="1" applyBorder="1" applyAlignment="1" applyProtection="1">
      <alignment horizontal="center" vertical="center" wrapText="1"/>
      <protection locked="0"/>
    </xf>
    <xf numFmtId="180" fontId="0" fillId="2" borderId="0" xfId="0" applyNumberFormat="1" applyFill="1" applyBorder="1" applyAlignment="1" applyProtection="1">
      <alignment horizontal="center" vertical="center" wrapText="1"/>
      <protection locked="0"/>
    </xf>
    <xf numFmtId="180" fontId="0" fillId="2" borderId="2" xfId="0" applyNumberFormat="1" applyFill="1" applyBorder="1" applyAlignment="1" applyProtection="1">
      <alignment horizontal="center" vertical="center" wrapText="1"/>
      <protection locked="0"/>
    </xf>
    <xf numFmtId="179" fontId="38" fillId="18" borderId="41" xfId="0" applyNumberFormat="1" applyFont="1" applyFill="1" applyBorder="1" applyAlignment="1" applyProtection="1">
      <alignment horizontal="center" vertical="center" wrapText="1"/>
    </xf>
    <xf numFmtId="179" fontId="38" fillId="18" borderId="8" xfId="0" applyNumberFormat="1" applyFont="1" applyFill="1" applyBorder="1" applyAlignment="1" applyProtection="1">
      <alignment horizontal="center" vertical="center" wrapText="1"/>
    </xf>
    <xf numFmtId="179" fontId="38" fillId="18" borderId="129" xfId="0" applyNumberFormat="1" applyFont="1" applyFill="1" applyBorder="1" applyAlignment="1" applyProtection="1">
      <alignment horizontal="center" vertical="center" wrapText="1"/>
    </xf>
    <xf numFmtId="0" fontId="5" fillId="0" borderId="51" xfId="0" applyFont="1" applyBorder="1" applyAlignment="1">
      <alignment horizontal="left" vertical="center" wrapText="1"/>
    </xf>
    <xf numFmtId="0" fontId="5" fillId="0" borderId="18" xfId="0" applyFont="1" applyBorder="1" applyAlignment="1">
      <alignment horizontal="left" vertical="center" wrapText="1"/>
    </xf>
    <xf numFmtId="0" fontId="43" fillId="0" borderId="13" xfId="0" applyFont="1" applyBorder="1" applyAlignment="1">
      <alignment horizontal="left" vertical="center" wrapText="1"/>
    </xf>
    <xf numFmtId="0" fontId="43" fillId="0" borderId="0" xfId="0" applyFont="1" applyBorder="1" applyAlignment="1">
      <alignment horizontal="left" vertical="center" wrapText="1"/>
    </xf>
    <xf numFmtId="0" fontId="0" fillId="2" borderId="51" xfId="0" applyNumberFormat="1" applyFill="1" applyBorder="1" applyAlignment="1" applyProtection="1">
      <alignment horizontal="center" vertical="center" wrapText="1"/>
      <protection locked="0"/>
    </xf>
    <xf numFmtId="0" fontId="0" fillId="2" borderId="4" xfId="0" applyNumberFormat="1" applyFill="1" applyBorder="1" applyAlignment="1" applyProtection="1">
      <alignment horizontal="center" vertical="center" wrapText="1"/>
      <protection locked="0"/>
    </xf>
    <xf numFmtId="0" fontId="0" fillId="2" borderId="104" xfId="0" applyNumberFormat="1" applyFill="1" applyBorder="1" applyAlignment="1" applyProtection="1">
      <alignment horizontal="center" vertical="center" wrapText="1"/>
      <protection locked="0"/>
    </xf>
    <xf numFmtId="179" fontId="38" fillId="11" borderId="41" xfId="0" applyNumberFormat="1" applyFont="1" applyFill="1" applyBorder="1" applyAlignment="1" applyProtection="1">
      <alignment horizontal="center" vertical="center" wrapText="1"/>
      <protection locked="0"/>
    </xf>
    <xf numFmtId="179" fontId="38" fillId="11" borderId="8" xfId="0" applyNumberFormat="1" applyFont="1" applyFill="1" applyBorder="1" applyAlignment="1" applyProtection="1">
      <alignment horizontal="center" vertical="center" wrapText="1"/>
      <protection locked="0"/>
    </xf>
    <xf numFmtId="179" fontId="38" fillId="11" borderId="129" xfId="0" applyNumberFormat="1" applyFont="1" applyFill="1" applyBorder="1" applyAlignment="1" applyProtection="1">
      <alignment horizontal="center" vertical="center" wrapText="1"/>
      <protection locked="0"/>
    </xf>
    <xf numFmtId="182" fontId="38" fillId="11" borderId="18" xfId="0" quotePrefix="1" applyNumberFormat="1" applyFont="1" applyFill="1" applyBorder="1" applyAlignment="1" applyProtection="1">
      <alignment horizontal="center" vertical="center" wrapText="1"/>
      <protection locked="0"/>
    </xf>
    <xf numFmtId="182" fontId="38" fillId="11" borderId="0" xfId="0" quotePrefix="1" applyNumberFormat="1" applyFont="1" applyFill="1" applyBorder="1" applyAlignment="1" applyProtection="1">
      <alignment horizontal="center" vertical="center" wrapText="1"/>
      <protection locked="0"/>
    </xf>
    <xf numFmtId="182" fontId="38" fillId="11" borderId="2" xfId="0" quotePrefix="1" applyNumberFormat="1" applyFont="1" applyFill="1"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40" xfId="0" applyBorder="1" applyAlignment="1" applyProtection="1">
      <alignment horizontal="center" vertical="center" wrapText="1"/>
      <protection locked="0"/>
    </xf>
    <xf numFmtId="0" fontId="0" fillId="0" borderId="113"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113" xfId="0" applyBorder="1" applyAlignment="1">
      <alignment horizontal="center" vertical="center" wrapText="1"/>
    </xf>
    <xf numFmtId="0" fontId="0" fillId="0" borderId="40" xfId="0" applyBorder="1" applyAlignment="1">
      <alignment horizontal="center" vertical="center" wrapText="1"/>
    </xf>
    <xf numFmtId="0" fontId="0" fillId="0" borderId="36" xfId="0" applyBorder="1" applyAlignment="1">
      <alignment horizontal="center" vertical="center" wrapText="1"/>
    </xf>
    <xf numFmtId="0" fontId="0" fillId="2" borderId="113" xfId="0" applyFill="1" applyBorder="1" applyAlignment="1">
      <alignment horizontal="center" vertical="center" wrapText="1"/>
    </xf>
    <xf numFmtId="0" fontId="0" fillId="2" borderId="40" xfId="0" applyFill="1" applyBorder="1" applyAlignment="1">
      <alignment horizontal="center" vertical="center" wrapText="1"/>
    </xf>
    <xf numFmtId="0" fontId="0" fillId="2" borderId="36" xfId="0"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262" xfId="0" applyFont="1" applyFill="1" applyBorder="1" applyAlignment="1">
      <alignment horizontal="center" vertical="center" wrapText="1"/>
    </xf>
    <xf numFmtId="0" fontId="0" fillId="0" borderId="0" xfId="0" applyBorder="1" applyAlignment="1">
      <alignment horizontal="left" vertical="center" wrapText="1"/>
    </xf>
    <xf numFmtId="0" fontId="0" fillId="0" borderId="61" xfId="0" applyBorder="1" applyAlignment="1">
      <alignment horizontal="center" vertical="center" wrapText="1"/>
    </xf>
    <xf numFmtId="0" fontId="0" fillId="0" borderId="177" xfId="0" applyBorder="1" applyAlignment="1">
      <alignment horizontal="center" vertical="center" wrapText="1"/>
    </xf>
    <xf numFmtId="0" fontId="0" fillId="0" borderId="60" xfId="0" applyBorder="1" applyAlignment="1">
      <alignment horizontal="center" vertical="center" wrapText="1"/>
    </xf>
    <xf numFmtId="0" fontId="0" fillId="0" borderId="9" xfId="0" applyBorder="1" applyAlignment="1">
      <alignment horizontal="center" vertical="center" wrapText="1"/>
    </xf>
    <xf numFmtId="0" fontId="0" fillId="0" borderId="21" xfId="0" applyBorder="1" applyAlignment="1">
      <alignment horizontal="center" vertical="center" wrapText="1"/>
    </xf>
    <xf numFmtId="0" fontId="0" fillId="18" borderId="9" xfId="0" applyFill="1" applyBorder="1" applyAlignment="1">
      <alignment horizontal="center" vertical="center" wrapText="1"/>
    </xf>
    <xf numFmtId="0" fontId="0" fillId="18" borderId="21" xfId="0" applyFill="1" applyBorder="1" applyAlignment="1">
      <alignment horizontal="center" vertical="center" wrapText="1"/>
    </xf>
    <xf numFmtId="0" fontId="45" fillId="0" borderId="9" xfId="0" applyFont="1" applyBorder="1" applyAlignment="1">
      <alignment horizontal="center" vertical="center" wrapText="1" shrinkToFit="1"/>
    </xf>
    <xf numFmtId="0" fontId="45" fillId="0" borderId="21" xfId="0" applyFont="1" applyBorder="1" applyAlignment="1">
      <alignment horizontal="center" vertical="center" shrinkToFit="1"/>
    </xf>
    <xf numFmtId="0" fontId="38" fillId="0" borderId="113" xfId="0" applyFont="1" applyBorder="1" applyAlignment="1">
      <alignment horizontal="center" vertical="center" wrapText="1"/>
    </xf>
    <xf numFmtId="0" fontId="38" fillId="0" borderId="40" xfId="0" applyFont="1" applyBorder="1" applyAlignment="1">
      <alignment horizontal="center" vertical="center" wrapText="1"/>
    </xf>
    <xf numFmtId="182" fontId="38" fillId="18" borderId="18" xfId="0" quotePrefix="1" applyNumberFormat="1" applyFont="1" applyFill="1" applyBorder="1" applyAlignment="1" applyProtection="1">
      <alignment horizontal="center" vertical="center" wrapText="1"/>
      <protection locked="0"/>
    </xf>
    <xf numFmtId="182" fontId="38" fillId="18" borderId="0" xfId="0" quotePrefix="1" applyNumberFormat="1" applyFont="1" applyFill="1" applyBorder="1" applyAlignment="1" applyProtection="1">
      <alignment horizontal="center" vertical="center" wrapText="1"/>
      <protection locked="0"/>
    </xf>
    <xf numFmtId="182" fontId="38" fillId="18" borderId="2" xfId="0" quotePrefix="1" applyNumberFormat="1" applyFont="1" applyFill="1" applyBorder="1" applyAlignment="1" applyProtection="1">
      <alignment horizontal="center" vertical="center" wrapText="1"/>
      <protection locked="0"/>
    </xf>
    <xf numFmtId="0" fontId="0" fillId="0" borderId="18" xfId="0" applyBorder="1" applyAlignment="1">
      <alignment horizontal="left" vertical="center" wrapText="1"/>
    </xf>
    <xf numFmtId="189" fontId="38" fillId="0" borderId="41" xfId="0" applyNumberFormat="1" applyFont="1" applyBorder="1" applyAlignment="1" applyProtection="1">
      <alignment horizontal="center" vertical="center" wrapText="1"/>
      <protection locked="0"/>
    </xf>
    <xf numFmtId="189" fontId="38" fillId="0" borderId="129" xfId="0" applyNumberFormat="1" applyFont="1" applyBorder="1" applyAlignment="1" applyProtection="1">
      <alignment horizontal="center" vertical="center" wrapText="1"/>
      <protection locked="0"/>
    </xf>
    <xf numFmtId="0" fontId="38" fillId="0" borderId="41"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38" fillId="0" borderId="129" xfId="0" applyFont="1" applyBorder="1" applyAlignment="1" applyProtection="1">
      <alignment horizontal="center" vertical="center" wrapText="1"/>
      <protection locked="0"/>
    </xf>
    <xf numFmtId="0" fontId="0" fillId="0" borderId="0" xfId="0" applyBorder="1" applyAlignment="1">
      <alignment horizontal="center" vertical="center" wrapText="1"/>
    </xf>
    <xf numFmtId="0" fontId="0" fillId="11" borderId="113" xfId="0" applyFill="1" applyBorder="1" applyAlignment="1">
      <alignment horizontal="center" vertical="center" wrapText="1"/>
    </xf>
    <xf numFmtId="0" fontId="0" fillId="11" borderId="40" xfId="0" applyFill="1" applyBorder="1" applyAlignment="1">
      <alignment horizontal="center" vertical="center" wrapText="1"/>
    </xf>
    <xf numFmtId="0" fontId="0" fillId="11" borderId="3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1" xfId="0" applyFill="1" applyBorder="1" applyAlignment="1">
      <alignment horizontal="center" vertical="center" wrapText="1"/>
    </xf>
    <xf numFmtId="0" fontId="38" fillId="0" borderId="51" xfId="0" applyNumberFormat="1" applyFont="1" applyBorder="1" applyAlignment="1" applyProtection="1">
      <alignment horizontal="center" vertical="center" wrapText="1"/>
      <protection locked="0"/>
    </xf>
    <xf numFmtId="0" fontId="38" fillId="0" borderId="4" xfId="0" applyNumberFormat="1" applyFont="1" applyBorder="1" applyAlignment="1" applyProtection="1">
      <alignment horizontal="center" vertical="center" wrapText="1"/>
      <protection locked="0"/>
    </xf>
    <xf numFmtId="0" fontId="38" fillId="0" borderId="104" xfId="0" applyNumberFormat="1" applyFont="1" applyBorder="1" applyAlignment="1" applyProtection="1">
      <alignment horizontal="center" vertical="center" wrapText="1"/>
      <protection locked="0"/>
    </xf>
    <xf numFmtId="179" fontId="38" fillId="0" borderId="41" xfId="0" applyNumberFormat="1" applyFont="1" applyFill="1" applyBorder="1" applyAlignment="1" applyProtection="1">
      <alignment horizontal="center" vertical="center" wrapText="1"/>
      <protection locked="0"/>
    </xf>
    <xf numFmtId="179" fontId="38" fillId="0" borderId="8" xfId="0" applyNumberFormat="1" applyFont="1" applyFill="1" applyBorder="1" applyAlignment="1" applyProtection="1">
      <alignment horizontal="center" vertical="center" wrapText="1"/>
      <protection locked="0"/>
    </xf>
    <xf numFmtId="179" fontId="38" fillId="0" borderId="129" xfId="0" applyNumberFormat="1" applyFont="1" applyFill="1" applyBorder="1" applyAlignment="1" applyProtection="1">
      <alignment horizontal="center" vertical="center" wrapText="1"/>
      <protection locked="0"/>
    </xf>
    <xf numFmtId="188" fontId="38" fillId="0" borderId="41" xfId="0" applyNumberFormat="1" applyFont="1" applyBorder="1" applyAlignment="1" applyProtection="1">
      <alignment horizontal="center" vertical="center" wrapText="1"/>
      <protection locked="0"/>
    </xf>
    <xf numFmtId="188" fontId="38" fillId="0" borderId="8" xfId="0" applyNumberFormat="1" applyFont="1" applyBorder="1" applyAlignment="1" applyProtection="1">
      <alignment horizontal="center" vertical="center" wrapText="1"/>
      <protection locked="0"/>
    </xf>
    <xf numFmtId="188" fontId="38" fillId="0" borderId="129" xfId="0" applyNumberFormat="1" applyFont="1" applyBorder="1" applyAlignment="1" applyProtection="1">
      <alignment horizontal="center" vertical="center" wrapText="1"/>
      <protection locked="0"/>
    </xf>
    <xf numFmtId="0" fontId="3" fillId="9" borderId="198" xfId="0" applyFont="1" applyFill="1" applyBorder="1" applyAlignment="1">
      <alignment horizontal="center" vertical="center" shrinkToFit="1"/>
    </xf>
    <xf numFmtId="0" fontId="3" fillId="9" borderId="200" xfId="0" applyFont="1" applyFill="1" applyBorder="1" applyAlignment="1">
      <alignment horizontal="center" vertical="center" shrinkToFit="1"/>
    </xf>
    <xf numFmtId="0" fontId="3" fillId="9" borderId="199" xfId="0" applyFont="1" applyFill="1" applyBorder="1" applyAlignment="1">
      <alignment horizontal="center" vertical="center" shrinkToFit="1"/>
    </xf>
    <xf numFmtId="0" fontId="3" fillId="9" borderId="198" xfId="0" applyFont="1" applyFill="1" applyBorder="1" applyAlignment="1">
      <alignment horizontal="center" vertical="center" wrapText="1"/>
    </xf>
    <xf numFmtId="0" fontId="3" fillId="9" borderId="199" xfId="0" applyFont="1" applyFill="1" applyBorder="1" applyAlignment="1">
      <alignment horizontal="center" vertical="center" wrapText="1"/>
    </xf>
    <xf numFmtId="180" fontId="38" fillId="0" borderId="41" xfId="0" applyNumberFormat="1" applyFont="1" applyBorder="1" applyAlignment="1" applyProtection="1">
      <alignment horizontal="center" vertical="center" wrapText="1"/>
      <protection locked="0"/>
    </xf>
    <xf numFmtId="180" fontId="38" fillId="0" borderId="8" xfId="0" applyNumberFormat="1" applyFont="1" applyBorder="1" applyAlignment="1" applyProtection="1">
      <alignment horizontal="center" vertical="center" wrapText="1"/>
      <protection locked="0"/>
    </xf>
    <xf numFmtId="180" fontId="38" fillId="0" borderId="129" xfId="0" applyNumberFormat="1" applyFont="1" applyBorder="1" applyAlignment="1" applyProtection="1">
      <alignment horizontal="center" vertical="center" wrapText="1"/>
      <protection locked="0"/>
    </xf>
    <xf numFmtId="0" fontId="0" fillId="0" borderId="40" xfId="0" applyFont="1" applyFill="1" applyBorder="1" applyAlignment="1">
      <alignment horizontal="center" vertical="center" wrapText="1"/>
    </xf>
    <xf numFmtId="0" fontId="33" fillId="0" borderId="113"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36" xfId="0" applyFont="1" applyBorder="1" applyAlignment="1">
      <alignment horizontal="center" vertical="center" wrapText="1"/>
    </xf>
    <xf numFmtId="0" fontId="0" fillId="0" borderId="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3" fillId="0" borderId="177"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59" xfId="0" applyFont="1" applyBorder="1" applyAlignment="1">
      <alignment horizontal="center" vertical="center" wrapText="1"/>
    </xf>
    <xf numFmtId="0" fontId="0" fillId="0" borderId="77" xfId="0" applyBorder="1" applyAlignment="1">
      <alignment horizontal="right" vertical="center" wrapText="1"/>
    </xf>
    <xf numFmtId="0" fontId="0" fillId="0" borderId="26" xfId="0" applyBorder="1" applyAlignment="1">
      <alignment horizontal="right" vertical="center" wrapText="1"/>
    </xf>
    <xf numFmtId="0" fontId="0" fillId="0" borderId="197" xfId="0" applyFill="1" applyBorder="1" applyAlignment="1" applyProtection="1">
      <alignment horizontal="left" vertical="center" wrapText="1"/>
      <protection locked="0"/>
    </xf>
    <xf numFmtId="0" fontId="0" fillId="0" borderId="25" xfId="0" applyFill="1" applyBorder="1" applyAlignment="1" applyProtection="1">
      <alignment horizontal="left" vertical="center" wrapText="1"/>
      <protection locked="0"/>
    </xf>
    <xf numFmtId="0" fontId="0" fillId="0" borderId="27" xfId="0" applyFill="1" applyBorder="1" applyAlignment="1" applyProtection="1">
      <alignment horizontal="left" vertical="center" wrapText="1"/>
      <protection locked="0"/>
    </xf>
    <xf numFmtId="0" fontId="0" fillId="0" borderId="56" xfId="0" applyFont="1" applyBorder="1" applyAlignment="1">
      <alignment horizontal="center" vertical="center"/>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28" xfId="0" applyFont="1" applyBorder="1" applyAlignment="1">
      <alignment horizontal="center" vertical="center"/>
    </xf>
    <xf numFmtId="0" fontId="0" fillId="0" borderId="20" xfId="0" applyBorder="1" applyAlignment="1">
      <alignment horizontal="center" vertical="center"/>
    </xf>
    <xf numFmtId="0" fontId="0" fillId="0" borderId="213" xfId="0" applyBorder="1" applyAlignment="1">
      <alignment horizontal="center" vertical="center"/>
    </xf>
    <xf numFmtId="3" fontId="0" fillId="0" borderId="452" xfId="0" applyNumberFormat="1" applyBorder="1" applyAlignment="1">
      <alignment horizontal="center" vertical="center" wrapText="1"/>
    </xf>
    <xf numFmtId="3" fontId="0" fillId="0" borderId="453" xfId="0" applyNumberFormat="1" applyBorder="1" applyAlignment="1">
      <alignment horizontal="center" vertical="center" wrapText="1"/>
    </xf>
    <xf numFmtId="0" fontId="0" fillId="0" borderId="278" xfId="0" applyBorder="1" applyAlignment="1">
      <alignment horizontal="center" vertical="center"/>
    </xf>
    <xf numFmtId="0" fontId="0" fillId="0" borderId="279" xfId="0" applyBorder="1" applyAlignment="1">
      <alignment horizontal="center" vertical="center"/>
    </xf>
    <xf numFmtId="0" fontId="0" fillId="0" borderId="280" xfId="0" applyBorder="1" applyAlignment="1">
      <alignment horizontal="center" vertical="center"/>
    </xf>
    <xf numFmtId="0" fontId="8" fillId="0" borderId="156" xfId="0" applyFont="1" applyBorder="1" applyAlignment="1">
      <alignment horizontal="center" vertical="center"/>
    </xf>
    <xf numFmtId="0" fontId="8" fillId="0" borderId="276" xfId="0" applyFont="1" applyBorder="1" applyAlignment="1">
      <alignment horizontal="center" vertical="center"/>
    </xf>
    <xf numFmtId="0" fontId="0" fillId="0" borderId="278" xfId="0" applyBorder="1" applyAlignment="1">
      <alignment horizontal="center" vertical="center" wrapText="1"/>
    </xf>
    <xf numFmtId="0" fontId="8" fillId="0" borderId="288" xfId="0" applyFont="1" applyBorder="1" applyAlignment="1">
      <alignment horizontal="center" vertical="center"/>
    </xf>
    <xf numFmtId="0" fontId="0" fillId="0" borderId="40" xfId="0" applyBorder="1" applyAlignment="1">
      <alignment horizontal="left" vertical="center" wrapText="1"/>
    </xf>
    <xf numFmtId="0" fontId="0" fillId="0" borderId="69" xfId="0" applyBorder="1" applyAlignment="1">
      <alignment horizontal="left" vertical="center" wrapText="1"/>
    </xf>
    <xf numFmtId="0" fontId="0" fillId="0" borderId="33" xfId="0" applyBorder="1" applyAlignment="1">
      <alignment horizontal="left" vertical="center" wrapText="1"/>
    </xf>
    <xf numFmtId="0" fontId="0" fillId="0" borderId="68" xfId="0" applyBorder="1" applyAlignment="1">
      <alignment vertical="center" wrapText="1"/>
    </xf>
    <xf numFmtId="0" fontId="0" fillId="0" borderId="40" xfId="0" applyBorder="1" applyAlignment="1">
      <alignment vertical="center" wrapText="1"/>
    </xf>
    <xf numFmtId="0" fontId="8" fillId="0" borderId="197" xfId="0" applyFont="1" applyBorder="1" applyAlignment="1">
      <alignment horizontal="left" vertical="center" wrapText="1"/>
    </xf>
    <xf numFmtId="0" fontId="8" fillId="0" borderId="25" xfId="0" applyFont="1" applyBorder="1" applyAlignment="1">
      <alignment horizontal="left" vertical="center" wrapText="1"/>
    </xf>
    <xf numFmtId="0" fontId="8" fillId="0" borderId="27" xfId="0" applyFont="1" applyBorder="1" applyAlignment="1">
      <alignment horizontal="left" vertical="center" wrapText="1"/>
    </xf>
    <xf numFmtId="0" fontId="0" fillId="0" borderId="26" xfId="0" applyBorder="1" applyAlignment="1">
      <alignment horizontal="left" vertical="center" wrapText="1"/>
    </xf>
    <xf numFmtId="0" fontId="0" fillId="0" borderId="76" xfId="0" applyBorder="1" applyAlignment="1">
      <alignment horizontal="left" vertical="center" wrapText="1"/>
    </xf>
    <xf numFmtId="0" fontId="8" fillId="0" borderId="7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77" xfId="0" applyFont="1" applyBorder="1" applyAlignment="1">
      <alignment horizontal="right" vertical="center" wrapText="1"/>
    </xf>
    <xf numFmtId="0" fontId="8" fillId="0" borderId="26" xfId="0" applyFont="1" applyBorder="1" applyAlignment="1">
      <alignment horizontal="right" vertical="center" wrapText="1"/>
    </xf>
    <xf numFmtId="0" fontId="8" fillId="0" borderId="26" xfId="0" applyFont="1" applyBorder="1" applyAlignment="1">
      <alignment horizontal="left" vertical="center" wrapText="1"/>
    </xf>
    <xf numFmtId="0" fontId="8" fillId="0" borderId="39" xfId="0" applyFont="1" applyBorder="1" applyAlignment="1">
      <alignment horizontal="left" vertical="center" wrapText="1"/>
    </xf>
    <xf numFmtId="0" fontId="0" fillId="9" borderId="137" xfId="0" applyFill="1" applyBorder="1" applyAlignment="1">
      <alignment horizontal="center" vertical="center" shrinkToFit="1"/>
    </xf>
    <xf numFmtId="0" fontId="0" fillId="9" borderId="135" xfId="0" applyFill="1" applyBorder="1" applyAlignment="1">
      <alignment horizontal="center" vertical="center" shrinkToFit="1"/>
    </xf>
    <xf numFmtId="0" fontId="0" fillId="9" borderId="136" xfId="0" applyFill="1" applyBorder="1" applyAlignment="1">
      <alignment horizontal="center" vertical="center" shrinkToFit="1"/>
    </xf>
    <xf numFmtId="177" fontId="0" fillId="0" borderId="50" xfId="0" applyNumberFormat="1" applyBorder="1" applyAlignment="1">
      <alignment horizontal="left" vertical="center" wrapText="1"/>
    </xf>
    <xf numFmtId="177" fontId="0" fillId="0" borderId="29" xfId="0" applyNumberFormat="1" applyBorder="1" applyAlignment="1">
      <alignment horizontal="left" vertical="center" wrapText="1"/>
    </xf>
    <xf numFmtId="177" fontId="0" fillId="0" borderId="42" xfId="0" applyNumberFormat="1" applyBorder="1" applyAlignment="1">
      <alignment horizontal="left" vertical="center" wrapText="1"/>
    </xf>
    <xf numFmtId="0" fontId="0" fillId="0" borderId="50" xfId="0" applyFill="1" applyBorder="1" applyAlignment="1">
      <alignment horizontal="center" vertical="center" shrinkToFit="1"/>
    </xf>
    <xf numFmtId="0" fontId="0" fillId="0" borderId="205" xfId="0" applyFill="1" applyBorder="1" applyAlignment="1">
      <alignment horizontal="center" vertical="center" shrinkToFit="1"/>
    </xf>
    <xf numFmtId="0" fontId="0" fillId="0" borderId="165" xfId="0" applyFill="1" applyBorder="1" applyAlignment="1" applyProtection="1">
      <alignment horizontal="left" vertical="center" wrapText="1"/>
      <protection locked="0"/>
    </xf>
    <xf numFmtId="0" fontId="0" fillId="0" borderId="29" xfId="0"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54" xfId="0" applyBorder="1" applyAlignment="1">
      <alignment horizontal="center" vertical="center"/>
    </xf>
    <xf numFmtId="0" fontId="0" fillId="0" borderId="201" xfId="0" applyBorder="1" applyAlignment="1">
      <alignment horizontal="center" vertical="center"/>
    </xf>
    <xf numFmtId="0" fontId="13" fillId="0" borderId="202"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444" xfId="0" applyFont="1" applyFill="1" applyBorder="1" applyAlignment="1">
      <alignment horizontal="center" vertical="center" wrapText="1"/>
    </xf>
    <xf numFmtId="0" fontId="8" fillId="0" borderId="438" xfId="0" applyFont="1" applyFill="1" applyBorder="1" applyAlignment="1">
      <alignment horizontal="center" vertical="center" wrapText="1"/>
    </xf>
    <xf numFmtId="0" fontId="8" fillId="0" borderId="443" xfId="0" applyFont="1" applyBorder="1" applyAlignment="1">
      <alignment horizontal="center" vertical="center" wrapText="1"/>
    </xf>
    <xf numFmtId="0" fontId="8" fillId="0" borderId="435" xfId="0" applyFont="1" applyBorder="1" applyAlignment="1">
      <alignment horizontal="center" vertical="center" wrapText="1"/>
    </xf>
    <xf numFmtId="177" fontId="0" fillId="0" borderId="197" xfId="0" applyNumberFormat="1" applyBorder="1" applyAlignment="1">
      <alignment horizontal="left" vertical="center" wrapText="1"/>
    </xf>
    <xf numFmtId="177" fontId="0" fillId="0" borderId="25" xfId="0" applyNumberFormat="1" applyBorder="1" applyAlignment="1">
      <alignment horizontal="left" vertical="center" wrapText="1"/>
    </xf>
    <xf numFmtId="177" fontId="0" fillId="0" borderId="27" xfId="0" applyNumberFormat="1" applyBorder="1" applyAlignment="1">
      <alignment horizontal="left" vertical="center" wrapText="1"/>
    </xf>
    <xf numFmtId="0" fontId="0" fillId="0" borderId="207" xfId="0" applyBorder="1" applyAlignment="1">
      <alignment horizontal="left" vertical="center" wrapText="1"/>
    </xf>
    <xf numFmtId="0" fontId="0" fillId="0" borderId="208" xfId="0" applyBorder="1" applyAlignment="1">
      <alignment horizontal="left" vertical="center" wrapText="1"/>
    </xf>
    <xf numFmtId="0" fontId="0" fillId="0" borderId="209" xfId="0" applyBorder="1" applyAlignment="1">
      <alignment horizontal="left" vertical="center" wrapText="1"/>
    </xf>
    <xf numFmtId="0" fontId="0" fillId="0" borderId="55" xfId="0" applyBorder="1" applyAlignment="1">
      <alignment horizontal="center" vertical="center" shrinkToFit="1"/>
    </xf>
    <xf numFmtId="0" fontId="0" fillId="0" borderId="210" xfId="0" applyBorder="1" applyAlignment="1">
      <alignment horizontal="center" vertical="center" shrinkToFit="1"/>
    </xf>
    <xf numFmtId="0" fontId="0" fillId="0" borderId="77" xfId="0" applyFill="1" applyBorder="1" applyAlignment="1" applyProtection="1">
      <alignment horizontal="left" vertical="center" wrapText="1" shrinkToFit="1"/>
      <protection locked="0"/>
    </xf>
    <xf numFmtId="0" fontId="0" fillId="0" borderId="26" xfId="0" applyFill="1" applyBorder="1" applyAlignment="1" applyProtection="1">
      <alignment horizontal="left" vertical="center" wrapText="1" shrinkToFit="1"/>
      <protection locked="0"/>
    </xf>
    <xf numFmtId="0" fontId="0" fillId="0" borderId="26" xfId="0" applyFill="1" applyBorder="1" applyAlignment="1" applyProtection="1">
      <alignment horizontal="left" vertical="center" wrapText="1"/>
      <protection locked="0"/>
    </xf>
    <xf numFmtId="0" fontId="0" fillId="0" borderId="26" xfId="0" applyFill="1" applyBorder="1" applyAlignment="1" applyProtection="1">
      <alignment vertical="center"/>
      <protection locked="0"/>
    </xf>
    <xf numFmtId="0" fontId="0" fillId="0" borderId="39" xfId="0" applyFill="1" applyBorder="1" applyAlignment="1" applyProtection="1">
      <alignment vertical="center"/>
      <protection locked="0"/>
    </xf>
    <xf numFmtId="0" fontId="13" fillId="0" borderId="54" xfId="0" applyFont="1" applyFill="1" applyBorder="1" applyAlignment="1">
      <alignment horizontal="center" vertical="center" wrapText="1" shrinkToFit="1"/>
    </xf>
    <xf numFmtId="0" fontId="13" fillId="0" borderId="201" xfId="0" applyFont="1" applyFill="1" applyBorder="1" applyAlignment="1">
      <alignment horizontal="center" vertical="center" shrinkToFit="1"/>
    </xf>
    <xf numFmtId="0" fontId="4" fillId="0" borderId="0" xfId="0" applyFont="1" applyAlignment="1">
      <alignment horizontal="center" vertical="center"/>
    </xf>
    <xf numFmtId="0" fontId="0" fillId="0" borderId="38" xfId="0" applyBorder="1" applyAlignment="1">
      <alignment horizontal="left" vertical="center" wrapText="1"/>
    </xf>
    <xf numFmtId="0" fontId="0" fillId="0" borderId="84" xfId="0" applyBorder="1" applyAlignment="1">
      <alignment horizontal="left" vertical="center" wrapText="1"/>
    </xf>
    <xf numFmtId="0" fontId="0" fillId="0" borderId="66" xfId="0" applyBorder="1" applyAlignment="1">
      <alignment horizontal="left" vertical="center" wrapText="1"/>
    </xf>
    <xf numFmtId="0" fontId="0" fillId="0" borderId="52" xfId="0" applyBorder="1" applyAlignment="1">
      <alignment horizontal="left" vertical="center" wrapText="1"/>
    </xf>
    <xf numFmtId="192" fontId="0" fillId="0" borderId="35" xfId="0" applyNumberFormat="1" applyBorder="1" applyAlignment="1">
      <alignment horizontal="left" vertical="center" wrapText="1"/>
    </xf>
    <xf numFmtId="192" fontId="0" fillId="0" borderId="11" xfId="0" applyNumberFormat="1" applyBorder="1" applyAlignment="1">
      <alignment horizontal="left" vertical="center" wrapText="1"/>
    </xf>
    <xf numFmtId="192" fontId="0" fillId="0" borderId="28" xfId="0" applyNumberFormat="1" applyBorder="1" applyAlignment="1">
      <alignment horizontal="left" vertical="center" wrapText="1"/>
    </xf>
    <xf numFmtId="0" fontId="0" fillId="0" borderId="5" xfId="0" applyBorder="1" applyAlignment="1">
      <alignment horizontal="left" vertical="center" wrapText="1"/>
    </xf>
    <xf numFmtId="0" fontId="0" fillId="0" borderId="206"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37" xfId="0" applyBorder="1" applyAlignment="1">
      <alignment horizontal="lef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128" xfId="0" applyBorder="1" applyAlignment="1">
      <alignment horizontal="left" vertical="center" wrapText="1"/>
    </xf>
    <xf numFmtId="0" fontId="0" fillId="0" borderId="3" xfId="0" applyBorder="1" applyAlignment="1">
      <alignment horizontal="left" vertical="center" wrapText="1"/>
    </xf>
    <xf numFmtId="0" fontId="0" fillId="0" borderId="10" xfId="0" applyBorder="1" applyAlignment="1">
      <alignment horizontal="left" vertical="center" wrapText="1"/>
    </xf>
    <xf numFmtId="0" fontId="0" fillId="0" borderId="53"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left" vertical="center" wrapText="1" shrinkToFit="1"/>
    </xf>
    <xf numFmtId="0" fontId="0" fillId="0" borderId="26" xfId="0" applyBorder="1" applyAlignment="1">
      <alignment horizontal="left" vertical="center" wrapText="1" shrinkToFit="1"/>
    </xf>
    <xf numFmtId="0" fontId="0" fillId="0" borderId="26" xfId="0" applyBorder="1" applyAlignment="1">
      <alignment vertical="center"/>
    </xf>
    <xf numFmtId="0" fontId="0" fillId="0" borderId="39" xfId="0" applyBorder="1" applyAlignment="1">
      <alignment vertical="center"/>
    </xf>
    <xf numFmtId="0" fontId="8" fillId="0" borderId="197" xfId="0" applyFont="1" applyBorder="1" applyAlignment="1">
      <alignment horizontal="center" vertical="center" wrapText="1"/>
    </xf>
    <xf numFmtId="0" fontId="8" fillId="0" borderId="201" xfId="0" applyFont="1" applyBorder="1" applyAlignment="1">
      <alignment horizontal="center" vertical="center" wrapText="1"/>
    </xf>
    <xf numFmtId="0" fontId="0" fillId="0" borderId="37" xfId="0" applyBorder="1" applyAlignment="1">
      <alignment horizontal="center" vertical="center" wrapText="1"/>
    </xf>
    <xf numFmtId="0" fontId="0" fillId="0" borderId="197" xfId="0" applyFont="1" applyBorder="1" applyAlignment="1">
      <alignment horizontal="center" vertical="center" wrapText="1"/>
    </xf>
    <xf numFmtId="0" fontId="0" fillId="0" borderId="201" xfId="0" applyFont="1" applyBorder="1" applyAlignment="1">
      <alignment horizontal="center" vertical="center" wrapText="1"/>
    </xf>
    <xf numFmtId="0" fontId="11" fillId="0" borderId="19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65" xfId="0" applyFont="1" applyBorder="1" applyAlignment="1">
      <alignment horizontal="left" vertical="center" wrapText="1"/>
    </xf>
    <xf numFmtId="0" fontId="11" fillId="0" borderId="29" xfId="0" applyFont="1" applyBorder="1" applyAlignment="1">
      <alignment horizontal="left" vertical="center" wrapText="1"/>
    </xf>
    <xf numFmtId="0" fontId="11" fillId="0" borderId="42" xfId="0" applyFont="1" applyBorder="1" applyAlignment="1">
      <alignment horizontal="left" vertical="center" wrapText="1"/>
    </xf>
    <xf numFmtId="49" fontId="0" fillId="0" borderId="202" xfId="0" applyNumberFormat="1" applyBorder="1" applyAlignment="1">
      <alignment horizontal="center" vertical="center" wrapText="1"/>
    </xf>
    <xf numFmtId="49" fontId="0" fillId="0" borderId="82" xfId="0" applyNumberFormat="1" applyBorder="1" applyAlignment="1">
      <alignment horizontal="center" vertical="center" wrapText="1"/>
    </xf>
    <xf numFmtId="193" fontId="0" fillId="0" borderId="350" xfId="0" applyNumberFormat="1" applyBorder="1" applyAlignment="1">
      <alignment horizontal="center" vertical="center" wrapText="1"/>
    </xf>
    <xf numFmtId="193" fontId="0" fillId="0" borderId="436" xfId="0" applyNumberFormat="1" applyBorder="1" applyAlignment="1">
      <alignment horizontal="center" vertical="center" wrapText="1"/>
    </xf>
    <xf numFmtId="0" fontId="0" fillId="0" borderId="350" xfId="0" applyBorder="1" applyAlignment="1">
      <alignment horizontal="center" vertical="center" wrapText="1"/>
    </xf>
    <xf numFmtId="0" fontId="0" fillId="0" borderId="200" xfId="0" applyBorder="1" applyAlignment="1">
      <alignment horizontal="left" vertical="center" wrapText="1"/>
    </xf>
    <xf numFmtId="0" fontId="0" fillId="0" borderId="204" xfId="0" applyBorder="1" applyAlignment="1">
      <alignment horizontal="left" vertical="center" wrapText="1"/>
    </xf>
    <xf numFmtId="0" fontId="0" fillId="0" borderId="199" xfId="0" applyBorder="1" applyAlignment="1">
      <alignment horizontal="left" vertical="center" wrapText="1"/>
    </xf>
    <xf numFmtId="49" fontId="0" fillId="0" borderId="10" xfId="0" applyNumberFormat="1" applyBorder="1" applyAlignment="1">
      <alignment horizontal="center" vertical="center" wrapText="1"/>
    </xf>
    <xf numFmtId="0" fontId="0" fillId="0" borderId="435" xfId="0" applyFill="1" applyBorder="1" applyAlignment="1">
      <alignment horizontal="left" vertical="center" wrapText="1"/>
    </xf>
    <xf numFmtId="0" fontId="0" fillId="0" borderId="437" xfId="0" applyFill="1" applyBorder="1" applyAlignment="1">
      <alignment horizontal="left" vertical="center" wrapText="1"/>
    </xf>
    <xf numFmtId="0" fontId="0" fillId="0" borderId="202" xfId="0" applyBorder="1" applyAlignment="1">
      <alignment horizontal="center" vertical="center" wrapText="1"/>
    </xf>
    <xf numFmtId="0" fontId="0" fillId="0" borderId="3" xfId="0" applyBorder="1" applyAlignment="1">
      <alignment horizontal="center" vertical="center" wrapText="1"/>
    </xf>
    <xf numFmtId="0" fontId="0" fillId="0" borderId="128" xfId="0" applyFont="1" applyBorder="1" applyAlignment="1">
      <alignment horizontal="center" vertical="center"/>
    </xf>
    <xf numFmtId="0" fontId="0" fillId="0" borderId="125" xfId="0" applyFont="1" applyBorder="1" applyAlignment="1">
      <alignment horizontal="center" vertical="center"/>
    </xf>
    <xf numFmtId="0" fontId="0" fillId="0" borderId="132" xfId="0" applyFont="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65" xfId="0" applyBorder="1" applyAlignment="1">
      <alignment horizontal="left" vertical="center" wrapText="1"/>
    </xf>
    <xf numFmtId="0" fontId="0" fillId="0" borderId="449" xfId="0" applyFill="1" applyBorder="1" applyAlignment="1">
      <alignment vertical="center" wrapText="1"/>
    </xf>
    <xf numFmtId="0" fontId="0" fillId="0" borderId="450" xfId="0" applyFill="1" applyBorder="1" applyAlignment="1">
      <alignment vertical="center" wrapText="1"/>
    </xf>
    <xf numFmtId="0" fontId="0" fillId="0" borderId="451" xfId="0" applyFill="1" applyBorder="1" applyAlignment="1">
      <alignment vertical="center" wrapText="1"/>
    </xf>
    <xf numFmtId="0" fontId="8" fillId="0" borderId="53" xfId="0" applyFont="1" applyFill="1" applyBorder="1" applyAlignment="1">
      <alignment horizontal="center" vertical="center" wrapText="1"/>
    </xf>
    <xf numFmtId="0" fontId="8" fillId="0" borderId="76" xfId="0" applyFont="1" applyFill="1" applyBorder="1" applyAlignment="1">
      <alignment horizontal="center" vertical="center"/>
    </xf>
    <xf numFmtId="0" fontId="0" fillId="0" borderId="203" xfId="0" applyBorder="1" applyAlignment="1">
      <alignment horizontal="center" vertical="center" wrapText="1"/>
    </xf>
    <xf numFmtId="0" fontId="0" fillId="0" borderId="200" xfId="0" applyBorder="1" applyAlignment="1">
      <alignment horizontal="center" vertical="center" wrapText="1"/>
    </xf>
    <xf numFmtId="0" fontId="0" fillId="0" borderId="198" xfId="0" applyBorder="1" applyAlignment="1">
      <alignment horizontal="center" vertical="center" wrapText="1"/>
    </xf>
    <xf numFmtId="0" fontId="0" fillId="0" borderId="8" xfId="0" applyBorder="1" applyAlignment="1">
      <alignment horizontal="left" vertical="center" wrapText="1"/>
    </xf>
    <xf numFmtId="0" fontId="0" fillId="0" borderId="52" xfId="0" applyBorder="1" applyAlignment="1">
      <alignment vertical="center" wrapText="1"/>
    </xf>
    <xf numFmtId="0" fontId="0" fillId="0" borderId="128" xfId="0" applyBorder="1" applyAlignment="1">
      <alignment horizontal="center" vertical="center" wrapText="1"/>
    </xf>
    <xf numFmtId="0" fontId="8" fillId="0" borderId="53" xfId="0" applyFont="1" applyBorder="1" applyAlignment="1">
      <alignment horizontal="center" vertical="center" wrapText="1"/>
    </xf>
    <xf numFmtId="0" fontId="0" fillId="0" borderId="54" xfId="0" applyBorder="1" applyAlignment="1">
      <alignment horizontal="center" vertical="center" wrapText="1"/>
    </xf>
    <xf numFmtId="0" fontId="0" fillId="0" borderId="201" xfId="0" applyBorder="1" applyAlignment="1">
      <alignment horizontal="center" vertical="center" wrapText="1"/>
    </xf>
    <xf numFmtId="0" fontId="0" fillId="0" borderId="55" xfId="0" applyBorder="1" applyAlignment="1">
      <alignment horizontal="center" vertical="center" wrapText="1"/>
    </xf>
    <xf numFmtId="0" fontId="0" fillId="0" borderId="210" xfId="0" applyBorder="1" applyAlignment="1">
      <alignment horizontal="center" vertical="center" wrapText="1"/>
    </xf>
    <xf numFmtId="0" fontId="0" fillId="0" borderId="82"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8" fillId="0" borderId="165" xfId="0" applyFont="1" applyBorder="1" applyAlignment="1">
      <alignment horizontal="center" vertical="center" wrapText="1"/>
    </xf>
    <xf numFmtId="0" fontId="8" fillId="0" borderId="205" xfId="0" applyFont="1" applyBorder="1" applyAlignment="1">
      <alignment horizontal="center" vertical="center" wrapText="1"/>
    </xf>
    <xf numFmtId="0" fontId="32" fillId="0" borderId="0" xfId="0" applyFont="1" applyBorder="1" applyAlignment="1">
      <alignment horizontal="left" vertical="center"/>
    </xf>
    <xf numFmtId="0" fontId="0" fillId="0" borderId="0" xfId="0" applyFont="1" applyBorder="1" applyAlignment="1">
      <alignment horizontal="center" vertical="center"/>
    </xf>
    <xf numFmtId="199" fontId="0" fillId="0" borderId="0" xfId="4" applyNumberFormat="1" applyFont="1" applyBorder="1" applyAlignment="1">
      <alignment horizontal="center" vertical="center"/>
    </xf>
    <xf numFmtId="199" fontId="0"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Border="1" applyAlignment="1">
      <alignment horizontal="center" vertical="center" wrapText="1"/>
    </xf>
    <xf numFmtId="0" fontId="0" fillId="12" borderId="229" xfId="0" applyNumberFormat="1" applyFont="1" applyFill="1" applyBorder="1" applyAlignment="1" applyProtection="1">
      <alignment horizontal="center" vertical="center" shrinkToFit="1"/>
      <protection locked="0"/>
    </xf>
    <xf numFmtId="0" fontId="0" fillId="12" borderId="336" xfId="0" applyNumberFormat="1" applyFont="1" applyFill="1" applyBorder="1" applyAlignment="1" applyProtection="1">
      <alignment horizontal="center" vertical="center" shrinkToFit="1"/>
      <protection locked="0"/>
    </xf>
    <xf numFmtId="0" fontId="0" fillId="12" borderId="337" xfId="0" applyNumberFormat="1" applyFont="1" applyFill="1" applyBorder="1" applyAlignment="1" applyProtection="1">
      <alignment horizontal="center" vertical="center" shrinkToFit="1"/>
      <protection locked="0"/>
    </xf>
    <xf numFmtId="0" fontId="0" fillId="12" borderId="327" xfId="0" applyNumberFormat="1" applyFont="1" applyFill="1" applyBorder="1" applyAlignment="1" applyProtection="1">
      <alignment horizontal="center" vertical="center"/>
      <protection locked="0"/>
    </xf>
    <xf numFmtId="0" fontId="0" fillId="12" borderId="328" xfId="0" applyNumberFormat="1" applyFont="1" applyFill="1" applyBorder="1" applyAlignment="1" applyProtection="1">
      <alignment horizontal="center" vertical="center"/>
      <protection locked="0"/>
    </xf>
    <xf numFmtId="0" fontId="0" fillId="12" borderId="329" xfId="0" applyNumberFormat="1" applyFont="1" applyFill="1" applyBorder="1" applyAlignment="1" applyProtection="1">
      <alignment horizontal="center" vertical="center" shrinkToFit="1"/>
      <protection locked="0"/>
    </xf>
    <xf numFmtId="0" fontId="0" fillId="12" borderId="330" xfId="0" applyNumberFormat="1" applyFont="1" applyFill="1" applyBorder="1" applyAlignment="1" applyProtection="1">
      <alignment horizontal="center" vertical="center" shrinkToFit="1"/>
      <protection locked="0"/>
    </xf>
    <xf numFmtId="0" fontId="0" fillId="20" borderId="211" xfId="0" applyFont="1" applyFill="1" applyBorder="1" applyAlignment="1">
      <alignment horizontal="center" vertical="center" wrapText="1"/>
    </xf>
    <xf numFmtId="0" fontId="0" fillId="20" borderId="135" xfId="0" applyFont="1" applyFill="1" applyBorder="1" applyAlignment="1">
      <alignment horizontal="center" vertical="center" wrapText="1"/>
    </xf>
    <xf numFmtId="0" fontId="0" fillId="20" borderId="136" xfId="0" applyFont="1" applyFill="1" applyBorder="1" applyAlignment="1">
      <alignment horizontal="center" vertical="center" wrapText="1"/>
    </xf>
    <xf numFmtId="0" fontId="0" fillId="20" borderId="137" xfId="0" applyFont="1" applyFill="1" applyBorder="1" applyAlignment="1">
      <alignment horizontal="center" vertical="center" wrapText="1"/>
    </xf>
    <xf numFmtId="0" fontId="0" fillId="20" borderId="212" xfId="0" applyFont="1" applyFill="1" applyBorder="1" applyAlignment="1">
      <alignment horizontal="center" vertical="center" wrapText="1"/>
    </xf>
    <xf numFmtId="0" fontId="0" fillId="0" borderId="37" xfId="0" applyNumberFormat="1" applyFont="1" applyBorder="1" applyAlignment="1">
      <alignment horizontal="center" vertical="center"/>
    </xf>
    <xf numFmtId="0" fontId="0" fillId="0" borderId="326" xfId="0" applyNumberFormat="1" applyFont="1" applyBorder="1" applyAlignment="1">
      <alignment horizontal="center" vertical="center"/>
    </xf>
    <xf numFmtId="0" fontId="13" fillId="0" borderId="137" xfId="0" applyFont="1" applyBorder="1" applyAlignment="1">
      <alignment horizontal="left" vertical="center" wrapText="1"/>
    </xf>
    <xf numFmtId="0" fontId="13" fillId="0" borderId="135" xfId="0" applyFont="1" applyBorder="1" applyAlignment="1">
      <alignment horizontal="left" vertical="center" wrapText="1"/>
    </xf>
    <xf numFmtId="0" fontId="13" fillId="0" borderId="136" xfId="0" applyFont="1" applyBorder="1" applyAlignment="1">
      <alignment horizontal="left" vertical="center" wrapText="1"/>
    </xf>
    <xf numFmtId="0" fontId="0" fillId="0" borderId="466" xfId="0" applyBorder="1" applyAlignment="1">
      <alignment horizontal="center" vertical="center" wrapText="1"/>
    </xf>
    <xf numFmtId="0" fontId="0" fillId="0" borderId="467" xfId="0" applyBorder="1" applyAlignment="1">
      <alignment horizontal="center" vertical="center" wrapText="1"/>
    </xf>
    <xf numFmtId="0" fontId="1" fillId="0" borderId="104" xfId="0" applyNumberFormat="1" applyFont="1" applyBorder="1" applyAlignment="1">
      <alignment horizontal="center" vertical="center" shrinkToFit="1"/>
    </xf>
    <xf numFmtId="0" fontId="0" fillId="0" borderId="2" xfId="0" applyBorder="1" applyAlignment="1">
      <alignment horizontal="center" vertical="center"/>
    </xf>
    <xf numFmtId="0" fontId="0" fillId="0" borderId="62" xfId="0" applyBorder="1" applyAlignment="1">
      <alignment horizontal="center" vertical="center"/>
    </xf>
    <xf numFmtId="0" fontId="13" fillId="0" borderId="0" xfId="0" applyFont="1" applyAlignment="1">
      <alignment vertical="center"/>
    </xf>
    <xf numFmtId="0" fontId="0" fillId="0" borderId="420" xfId="0" applyBorder="1" applyAlignment="1">
      <alignment horizontal="right" vertical="center" shrinkToFit="1"/>
    </xf>
    <xf numFmtId="0" fontId="0" fillId="0" borderId="420" xfId="0" applyBorder="1" applyAlignment="1">
      <alignment horizontal="left" vertical="center" shrinkToFit="1"/>
    </xf>
    <xf numFmtId="0" fontId="0" fillId="0" borderId="421" xfId="0" applyBorder="1" applyAlignment="1">
      <alignment horizontal="left" vertical="center" shrinkToFit="1"/>
    </xf>
    <xf numFmtId="0" fontId="0" fillId="0" borderId="197" xfId="0" applyBorder="1" applyAlignment="1">
      <alignment horizontal="center" vertical="center" shrinkToFit="1"/>
    </xf>
    <xf numFmtId="0" fontId="0" fillId="0" borderId="201" xfId="0" applyBorder="1" applyAlignment="1">
      <alignment horizontal="center" vertical="center" shrinkToFit="1"/>
    </xf>
    <xf numFmtId="0" fontId="0" fillId="0" borderId="25" xfId="0" applyBorder="1" applyAlignment="1">
      <alignment horizontal="center" vertical="center" shrinkToFit="1"/>
    </xf>
    <xf numFmtId="0" fontId="0" fillId="0" borderId="423" xfId="0" applyBorder="1" applyAlignment="1">
      <alignment horizontal="center" vertical="center" shrinkToFit="1"/>
    </xf>
    <xf numFmtId="0" fontId="0" fillId="0" borderId="425" xfId="0" applyBorder="1" applyAlignment="1">
      <alignment horizontal="center" vertical="center" shrinkToFit="1"/>
    </xf>
    <xf numFmtId="0" fontId="0" fillId="0" borderId="426" xfId="0" applyBorder="1" applyAlignment="1">
      <alignment horizontal="center" vertical="center" shrinkToFit="1"/>
    </xf>
    <xf numFmtId="0" fontId="0" fillId="0" borderId="428" xfId="0" applyBorder="1" applyAlignment="1">
      <alignment horizontal="center" vertical="center" shrinkToFit="1"/>
    </xf>
    <xf numFmtId="0" fontId="0" fillId="0" borderId="429" xfId="0" applyBorder="1" applyAlignment="1">
      <alignment horizontal="center" vertical="center" shrinkToFit="1"/>
    </xf>
    <xf numFmtId="0" fontId="0" fillId="0" borderId="27" xfId="0" applyBorder="1" applyAlignment="1">
      <alignment horizontal="center" vertical="center" shrinkToFit="1"/>
    </xf>
    <xf numFmtId="0" fontId="0" fillId="0" borderId="52" xfId="0" applyBorder="1" applyAlignment="1">
      <alignment horizontal="right" vertical="center"/>
    </xf>
    <xf numFmtId="0" fontId="0" fillId="0" borderId="40" xfId="0" applyBorder="1" applyAlignment="1">
      <alignment horizontal="right" vertical="center"/>
    </xf>
    <xf numFmtId="0" fontId="0" fillId="0" borderId="207" xfId="0" applyBorder="1" applyAlignment="1">
      <alignment horizontal="center" vertical="center" wrapText="1"/>
    </xf>
    <xf numFmtId="0" fontId="0" fillId="0" borderId="417" xfId="0" applyBorder="1" applyAlignment="1">
      <alignment horizontal="center" vertical="center"/>
    </xf>
    <xf numFmtId="0" fontId="0" fillId="0" borderId="418" xfId="0" applyBorder="1" applyAlignment="1">
      <alignment horizontal="center" vertical="center"/>
    </xf>
    <xf numFmtId="180" fontId="0" fillId="0" borderId="417" xfId="0" applyNumberFormat="1" applyBorder="1" applyAlignment="1">
      <alignment horizontal="center" vertical="center"/>
    </xf>
    <xf numFmtId="180" fontId="0" fillId="0" borderId="420" xfId="0" applyNumberFormat="1" applyBorder="1" applyAlignment="1">
      <alignment horizontal="center" vertical="center"/>
    </xf>
    <xf numFmtId="0" fontId="8" fillId="0" borderId="25" xfId="0" applyFont="1" applyBorder="1" applyAlignment="1">
      <alignment horizontal="left" vertical="center"/>
    </xf>
    <xf numFmtId="0" fontId="8" fillId="0" borderId="423" xfId="0" applyFont="1" applyBorder="1" applyAlignment="1">
      <alignment horizontal="left" vertical="center"/>
    </xf>
    <xf numFmtId="0" fontId="8" fillId="0" borderId="27" xfId="0" applyFont="1" applyBorder="1" applyAlignment="1">
      <alignment horizontal="left" vertical="center"/>
    </xf>
    <xf numFmtId="0" fontId="0" fillId="0" borderId="68" xfId="0" applyBorder="1" applyAlignment="1">
      <alignment horizontal="center" vertical="center"/>
    </xf>
    <xf numFmtId="0" fontId="0" fillId="0" borderId="40" xfId="0" applyBorder="1" applyAlignment="1">
      <alignment horizontal="center" vertical="center"/>
    </xf>
    <xf numFmtId="0" fontId="0" fillId="0" borderId="6" xfId="0" applyBorder="1" applyAlignment="1">
      <alignment vertical="center"/>
    </xf>
    <xf numFmtId="0" fontId="0" fillId="0" borderId="411" xfId="0" applyBorder="1" applyAlignment="1">
      <alignment horizontal="center" vertical="center"/>
    </xf>
    <xf numFmtId="188" fontId="0" fillId="0" borderId="25" xfId="0" applyNumberFormat="1" applyBorder="1" applyAlignment="1">
      <alignment horizontal="center" vertical="center" shrinkToFit="1"/>
    </xf>
    <xf numFmtId="0" fontId="0" fillId="0" borderId="29" xfId="0" applyBorder="1" applyAlignment="1">
      <alignment horizontal="center" vertical="center" wrapText="1"/>
    </xf>
    <xf numFmtId="0" fontId="0" fillId="0" borderId="77" xfId="0" applyBorder="1" applyAlignment="1">
      <alignment horizontal="center" vertical="center"/>
    </xf>
    <xf numFmtId="188" fontId="0" fillId="0" borderId="197" xfId="0" applyNumberFormat="1" applyBorder="1" applyAlignment="1">
      <alignment horizontal="center" vertical="center" shrinkToFit="1"/>
    </xf>
    <xf numFmtId="188" fontId="0" fillId="0" borderId="201" xfId="0" applyNumberFormat="1" applyBorder="1" applyAlignment="1">
      <alignment horizontal="center" vertical="center" shrinkToFit="1"/>
    </xf>
    <xf numFmtId="0" fontId="0" fillId="0" borderId="33" xfId="0" applyBorder="1" applyAlignment="1">
      <alignment horizontal="center" vertical="center"/>
    </xf>
    <xf numFmtId="180" fontId="0" fillId="0" borderId="77" xfId="0" applyNumberFormat="1" applyBorder="1" applyAlignment="1">
      <alignment horizontal="center" vertical="center"/>
    </xf>
    <xf numFmtId="180" fontId="0" fillId="0" borderId="26" xfId="0" applyNumberFormat="1" applyBorder="1" applyAlignment="1">
      <alignment horizontal="center" vertical="center"/>
    </xf>
    <xf numFmtId="0" fontId="0" fillId="0" borderId="166" xfId="0" applyBorder="1" applyAlignment="1">
      <alignment horizontal="center" vertical="center"/>
    </xf>
    <xf numFmtId="0" fontId="0" fillId="0" borderId="52" xfId="0" applyBorder="1" applyAlignment="1">
      <alignment vertical="center"/>
    </xf>
    <xf numFmtId="0" fontId="0" fillId="0" borderId="425" xfId="0" applyBorder="1" applyAlignment="1">
      <alignment horizontal="center" vertical="center" wrapText="1"/>
    </xf>
    <xf numFmtId="0" fontId="0" fillId="0" borderId="426" xfId="0" applyBorder="1" applyAlignment="1">
      <alignment horizontal="center" vertical="center" wrapText="1"/>
    </xf>
    <xf numFmtId="0" fontId="0" fillId="0" borderId="430" xfId="0" applyBorder="1" applyAlignment="1">
      <alignment vertical="center" wrapText="1"/>
    </xf>
    <xf numFmtId="0" fontId="0" fillId="0" borderId="430" xfId="0" applyBorder="1" applyAlignment="1">
      <alignment vertical="center"/>
    </xf>
    <xf numFmtId="0" fontId="0" fillId="0" borderId="6" xfId="0" applyBorder="1" applyAlignment="1">
      <alignment vertical="center" wrapText="1"/>
    </xf>
    <xf numFmtId="0" fontId="1" fillId="0" borderId="375" xfId="0" applyFont="1" applyBorder="1" applyAlignment="1">
      <alignment horizontal="center" vertical="center"/>
    </xf>
    <xf numFmtId="0" fontId="1" fillId="0" borderId="372" xfId="0" applyFont="1" applyBorder="1" applyAlignment="1">
      <alignment horizontal="center" vertical="center"/>
    </xf>
    <xf numFmtId="0" fontId="8" fillId="0" borderId="411" xfId="0" applyFont="1" applyFill="1" applyBorder="1" applyAlignment="1">
      <alignment horizontal="left" vertical="center"/>
    </xf>
    <xf numFmtId="0" fontId="8" fillId="0" borderId="412" xfId="0" applyFont="1" applyFill="1" applyBorder="1" applyAlignment="1">
      <alignment horizontal="left" vertical="center"/>
    </xf>
    <xf numFmtId="0" fontId="8" fillId="0" borderId="25" xfId="0" applyFont="1" applyFill="1" applyBorder="1" applyAlignment="1">
      <alignment horizontal="left" vertical="center"/>
    </xf>
    <xf numFmtId="0" fontId="8" fillId="0" borderId="27" xfId="0" applyFont="1" applyFill="1" applyBorder="1" applyAlignment="1">
      <alignment horizontal="left" vertical="center"/>
    </xf>
    <xf numFmtId="0" fontId="8" fillId="0" borderId="29" xfId="0" applyFont="1" applyFill="1" applyBorder="1" applyAlignment="1">
      <alignment horizontal="left" vertical="center"/>
    </xf>
    <xf numFmtId="0" fontId="8" fillId="0" borderId="42" xfId="0" applyFont="1" applyFill="1" applyBorder="1" applyAlignment="1">
      <alignment horizontal="left" vertical="center"/>
    </xf>
    <xf numFmtId="0" fontId="0" fillId="0" borderId="26" xfId="0" applyBorder="1" applyAlignment="1">
      <alignment horizontal="right" vertical="center" shrinkToFit="1"/>
    </xf>
    <xf numFmtId="0" fontId="0" fillId="0" borderId="26" xfId="0" applyBorder="1" applyAlignment="1">
      <alignment horizontal="left" vertical="center" shrinkToFit="1"/>
    </xf>
    <xf numFmtId="0" fontId="0" fillId="0" borderId="39" xfId="0" applyBorder="1" applyAlignment="1">
      <alignment horizontal="left" vertical="center" shrinkToFit="1"/>
    </xf>
    <xf numFmtId="0" fontId="0" fillId="0" borderId="207" xfId="0" applyBorder="1" applyAlignment="1">
      <alignment horizontal="center" vertical="center" shrinkToFit="1"/>
    </xf>
    <xf numFmtId="0" fontId="0" fillId="0" borderId="208" xfId="0" applyBorder="1" applyAlignment="1">
      <alignment horizontal="center" vertical="center" shrinkToFit="1"/>
    </xf>
    <xf numFmtId="0" fontId="0" fillId="0" borderId="209" xfId="0" applyBorder="1" applyAlignment="1">
      <alignment horizontal="center" vertical="center" shrinkToFit="1"/>
    </xf>
    <xf numFmtId="0" fontId="0" fillId="14" borderId="278" xfId="0" applyFill="1" applyBorder="1" applyAlignment="1">
      <alignment horizontal="left" vertical="center" wrapText="1" shrinkToFit="1"/>
    </xf>
    <xf numFmtId="0" fontId="0" fillId="14" borderId="280" xfId="0" applyFill="1" applyBorder="1" applyAlignment="1">
      <alignment horizontal="left" vertical="center" wrapText="1" shrinkToFit="1"/>
    </xf>
    <xf numFmtId="0" fontId="1" fillId="0" borderId="431" xfId="0" applyFont="1" applyBorder="1" applyAlignment="1">
      <alignment horizontal="center" vertical="center"/>
    </xf>
    <xf numFmtId="0" fontId="1" fillId="0" borderId="28" xfId="0" applyFont="1" applyBorder="1" applyAlignment="1">
      <alignment horizontal="center" vertical="center"/>
    </xf>
    <xf numFmtId="0" fontId="1" fillId="2" borderId="431"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75" xfId="0" applyFont="1" applyFill="1" applyBorder="1" applyAlignment="1">
      <alignment horizontal="center" vertical="center"/>
    </xf>
    <xf numFmtId="0" fontId="1" fillId="2" borderId="372" xfId="0" applyFont="1" applyFill="1" applyBorder="1" applyAlignment="1">
      <alignment horizontal="center" vertical="center"/>
    </xf>
    <xf numFmtId="0" fontId="0" fillId="2" borderId="5" xfId="0" applyFill="1" applyBorder="1" applyAlignment="1">
      <alignment vertical="center" wrapText="1"/>
    </xf>
    <xf numFmtId="0" fontId="0" fillId="2" borderId="8" xfId="0" applyFill="1" applyBorder="1" applyAlignment="1">
      <alignment vertical="center" wrapText="1"/>
    </xf>
    <xf numFmtId="0" fontId="0" fillId="2" borderId="65" xfId="0" applyFill="1" applyBorder="1" applyAlignment="1">
      <alignment vertical="center" wrapText="1"/>
    </xf>
    <xf numFmtId="0" fontId="0" fillId="2" borderId="77" xfId="0" applyFill="1" applyBorder="1" applyAlignment="1">
      <alignment horizontal="right" vertical="center"/>
    </xf>
    <xf numFmtId="0" fontId="0" fillId="2" borderId="26" xfId="0" applyFill="1" applyBorder="1" applyAlignment="1">
      <alignment horizontal="right" vertical="center"/>
    </xf>
    <xf numFmtId="0" fontId="0" fillId="2" borderId="26" xfId="0" applyFill="1" applyBorder="1" applyAlignment="1">
      <alignment horizontal="left" vertical="center"/>
    </xf>
    <xf numFmtId="0" fontId="0" fillId="2" borderId="39" xfId="0" applyFill="1" applyBorder="1" applyAlignment="1">
      <alignment horizontal="left" vertical="center"/>
    </xf>
    <xf numFmtId="0" fontId="0" fillId="2" borderId="197" xfId="0" applyFill="1" applyBorder="1" applyAlignment="1">
      <alignment horizontal="center" vertical="center"/>
    </xf>
    <xf numFmtId="0" fontId="0" fillId="2" borderId="201" xfId="0" applyFill="1" applyBorder="1" applyAlignment="1">
      <alignment horizontal="center" vertical="center"/>
    </xf>
    <xf numFmtId="0" fontId="0" fillId="2" borderId="25" xfId="0" applyFill="1" applyBorder="1" applyAlignment="1">
      <alignment horizontal="center" vertical="center"/>
    </xf>
    <xf numFmtId="0" fontId="0" fillId="2" borderId="27" xfId="0" applyFill="1" applyBorder="1" applyAlignment="1">
      <alignment horizontal="center" vertical="center"/>
    </xf>
    <xf numFmtId="0" fontId="0" fillId="2" borderId="165" xfId="0" applyFill="1" applyBorder="1" applyAlignment="1">
      <alignment horizontal="left" vertical="center"/>
    </xf>
    <xf numFmtId="0" fontId="0" fillId="2" borderId="205" xfId="0" applyFill="1" applyBorder="1" applyAlignment="1">
      <alignment horizontal="left" vertical="center"/>
    </xf>
    <xf numFmtId="0" fontId="0" fillId="2" borderId="165" xfId="0" applyFill="1" applyBorder="1" applyAlignment="1">
      <alignment horizontal="center" vertical="center"/>
    </xf>
    <xf numFmtId="0" fontId="0" fillId="2" borderId="29" xfId="0" applyFill="1" applyBorder="1" applyAlignment="1">
      <alignment horizontal="center" vertical="center"/>
    </xf>
    <xf numFmtId="0" fontId="0" fillId="2" borderId="42" xfId="0" applyFill="1" applyBorder="1" applyAlignment="1">
      <alignment horizontal="center" vertical="center"/>
    </xf>
    <xf numFmtId="0" fontId="0" fillId="2" borderId="5" xfId="0" applyFill="1" applyBorder="1" applyAlignment="1">
      <alignment vertical="center"/>
    </xf>
    <xf numFmtId="0" fontId="0" fillId="2" borderId="8" xfId="0" applyFill="1" applyBorder="1" applyAlignment="1">
      <alignment vertical="center"/>
    </xf>
    <xf numFmtId="0" fontId="0" fillId="2" borderId="65" xfId="0" applyFill="1" applyBorder="1" applyAlignment="1">
      <alignment vertical="center"/>
    </xf>
    <xf numFmtId="0" fontId="0" fillId="2" borderId="77" xfId="0" applyFill="1" applyBorder="1" applyAlignment="1">
      <alignment horizontal="center" vertical="center"/>
    </xf>
    <xf numFmtId="0" fontId="0" fillId="2" borderId="76" xfId="0" applyFill="1" applyBorder="1" applyAlignment="1">
      <alignment horizontal="center" vertical="center"/>
    </xf>
    <xf numFmtId="0" fontId="0" fillId="2" borderId="26" xfId="0" applyFill="1" applyBorder="1" applyAlignment="1">
      <alignment horizontal="center" vertical="center"/>
    </xf>
    <xf numFmtId="188" fontId="0" fillId="2" borderId="197" xfId="0" applyNumberFormat="1" applyFill="1" applyBorder="1" applyAlignment="1">
      <alignment horizontal="center" vertical="center"/>
    </xf>
    <xf numFmtId="188" fontId="0" fillId="2" borderId="201" xfId="0" applyNumberFormat="1" applyFill="1" applyBorder="1" applyAlignment="1">
      <alignment horizontal="center" vertical="center"/>
    </xf>
    <xf numFmtId="0" fontId="0" fillId="2" borderId="165" xfId="0" applyFill="1" applyBorder="1" applyAlignment="1">
      <alignment horizontal="center" vertical="center" wrapText="1"/>
    </xf>
    <xf numFmtId="0" fontId="0" fillId="2" borderId="205" xfId="0" applyFill="1" applyBorder="1" applyAlignment="1">
      <alignment horizontal="center" vertical="center" wrapText="1"/>
    </xf>
    <xf numFmtId="0" fontId="0" fillId="2" borderId="68" xfId="0" applyFill="1" applyBorder="1" applyAlignment="1">
      <alignment horizontal="center" vertical="center"/>
    </xf>
    <xf numFmtId="0" fontId="0" fillId="2" borderId="40" xfId="0" applyFill="1" applyBorder="1" applyAlignment="1">
      <alignment horizontal="center" vertical="center"/>
    </xf>
    <xf numFmtId="0" fontId="0" fillId="2" borderId="38" xfId="0" applyFill="1" applyBorder="1" applyAlignment="1">
      <alignment horizontal="left" vertical="center" wrapText="1"/>
    </xf>
    <xf numFmtId="0" fontId="0" fillId="2" borderId="84" xfId="0" applyFill="1" applyBorder="1" applyAlignment="1">
      <alignment horizontal="left" vertical="center" wrapText="1"/>
    </xf>
    <xf numFmtId="0" fontId="0" fillId="2" borderId="66" xfId="0" applyFill="1" applyBorder="1" applyAlignment="1">
      <alignment horizontal="left" vertical="center" wrapText="1"/>
    </xf>
    <xf numFmtId="192" fontId="0" fillId="2" borderId="35" xfId="0" applyNumberFormat="1" applyFill="1" applyBorder="1" applyAlignment="1">
      <alignment horizontal="left" vertical="center" wrapText="1"/>
    </xf>
    <xf numFmtId="192" fontId="0" fillId="2" borderId="11" xfId="0" applyNumberFormat="1" applyFill="1" applyBorder="1" applyAlignment="1">
      <alignment horizontal="left" vertical="center" wrapText="1"/>
    </xf>
    <xf numFmtId="192" fontId="0" fillId="2" borderId="28" xfId="0" applyNumberFormat="1" applyFill="1" applyBorder="1" applyAlignment="1">
      <alignment horizontal="left" vertical="center" wrapText="1"/>
    </xf>
    <xf numFmtId="0" fontId="0" fillId="2" borderId="410" xfId="0" applyFill="1" applyBorder="1" applyAlignment="1">
      <alignment horizontal="left" vertical="center" wrapText="1"/>
    </xf>
    <xf numFmtId="0" fontId="0" fillId="2" borderId="411" xfId="0" applyFill="1" applyBorder="1" applyAlignment="1">
      <alignment horizontal="left" vertical="center" wrapText="1"/>
    </xf>
    <xf numFmtId="0" fontId="0" fillId="2" borderId="412" xfId="0" applyFill="1" applyBorder="1" applyAlignment="1">
      <alignment horizontal="left" vertical="center" wrapText="1"/>
    </xf>
    <xf numFmtId="177" fontId="0" fillId="2" borderId="50" xfId="0" applyNumberFormat="1" applyFill="1" applyBorder="1" applyAlignment="1">
      <alignment horizontal="left" vertical="center" wrapText="1"/>
    </xf>
    <xf numFmtId="177" fontId="0" fillId="2" borderId="29" xfId="0" applyNumberFormat="1" applyFill="1" applyBorder="1" applyAlignment="1">
      <alignment horizontal="left" vertical="center" wrapText="1"/>
    </xf>
    <xf numFmtId="177" fontId="0" fillId="2" borderId="42" xfId="0" applyNumberFormat="1" applyFill="1" applyBorder="1" applyAlignment="1">
      <alignment horizontal="left" vertical="center" wrapText="1"/>
    </xf>
    <xf numFmtId="0" fontId="0" fillId="2" borderId="52" xfId="0" applyFill="1" applyBorder="1" applyAlignment="1">
      <alignment horizontal="center" vertical="center"/>
    </xf>
    <xf numFmtId="0" fontId="0" fillId="0" borderId="87" xfId="0" applyFill="1" applyBorder="1" applyAlignment="1">
      <alignment horizontal="left" vertical="center" wrapText="1"/>
    </xf>
    <xf numFmtId="0" fontId="0" fillId="0" borderId="84" xfId="0" applyFill="1" applyBorder="1" applyAlignment="1">
      <alignment horizontal="left" vertical="center" wrapText="1"/>
    </xf>
    <xf numFmtId="0" fontId="0" fillId="0" borderId="66" xfId="0" applyFill="1" applyBorder="1" applyAlignment="1">
      <alignment horizontal="left" vertical="center" wrapText="1"/>
    </xf>
    <xf numFmtId="0" fontId="0" fillId="0" borderId="52" xfId="0" applyFill="1" applyBorder="1" applyAlignment="1">
      <alignment horizontal="center" vertical="center" wrapText="1"/>
    </xf>
    <xf numFmtId="0" fontId="0" fillId="0" borderId="33" xfId="0" applyFill="1" applyBorder="1" applyAlignment="1">
      <alignment horizontal="center" vertical="center" wrapText="1"/>
    </xf>
    <xf numFmtId="0" fontId="8" fillId="0" borderId="5" xfId="0" applyFont="1" applyFill="1" applyBorder="1" applyAlignment="1">
      <alignment vertical="center" wrapText="1"/>
    </xf>
    <xf numFmtId="0" fontId="8" fillId="0" borderId="65" xfId="0" applyFont="1" applyFill="1" applyBorder="1" applyAlignment="1">
      <alignment vertical="center" wrapText="1"/>
    </xf>
    <xf numFmtId="0" fontId="0" fillId="0" borderId="214" xfId="0" applyBorder="1" applyAlignment="1">
      <alignment horizontal="left" vertical="center" shrinkToFit="1"/>
    </xf>
    <xf numFmtId="0" fontId="0" fillId="0" borderId="0" xfId="0" applyBorder="1" applyAlignment="1">
      <alignment horizontal="left" vertical="center" shrinkToFit="1"/>
    </xf>
    <xf numFmtId="0" fontId="0" fillId="0" borderId="77" xfId="0" applyBorder="1" applyAlignment="1">
      <alignment horizontal="center" vertical="center" shrinkToFit="1"/>
    </xf>
    <xf numFmtId="0" fontId="0" fillId="0" borderId="76" xfId="0" applyBorder="1" applyAlignment="1">
      <alignment horizontal="center" vertical="center" shrinkToFit="1"/>
    </xf>
    <xf numFmtId="0" fontId="0" fillId="0" borderId="40" xfId="0" applyBorder="1" applyAlignment="1">
      <alignment horizontal="left" vertical="center"/>
    </xf>
    <xf numFmtId="0" fontId="0" fillId="0" borderId="52" xfId="0" applyFill="1" applyBorder="1" applyAlignment="1">
      <alignment horizontal="left" vertical="center"/>
    </xf>
    <xf numFmtId="0" fontId="0" fillId="0" borderId="40" xfId="0" applyFill="1" applyBorder="1" applyAlignment="1">
      <alignment horizontal="left" vertical="center"/>
    </xf>
    <xf numFmtId="0" fontId="0" fillId="0" borderId="33" xfId="0" applyFill="1" applyBorder="1" applyAlignment="1">
      <alignment horizontal="left" vertical="center"/>
    </xf>
    <xf numFmtId="0" fontId="8" fillId="0" borderId="76" xfId="0" applyFont="1" applyBorder="1" applyAlignment="1">
      <alignment horizontal="left" vertical="center" wrapText="1"/>
    </xf>
    <xf numFmtId="0" fontId="11" fillId="0" borderId="205" xfId="0" applyFont="1" applyBorder="1" applyAlignment="1">
      <alignment horizontal="left" vertical="center" wrapText="1"/>
    </xf>
    <xf numFmtId="0" fontId="8" fillId="0" borderId="29" xfId="0" applyFont="1" applyBorder="1" applyAlignment="1">
      <alignment horizontal="left" vertical="center" wrapText="1"/>
    </xf>
    <xf numFmtId="0" fontId="8" fillId="0" borderId="205" xfId="0" applyFont="1" applyBorder="1" applyAlignment="1">
      <alignment horizontal="left" vertical="center" wrapText="1"/>
    </xf>
    <xf numFmtId="0" fontId="0" fillId="0" borderId="216" xfId="0" applyBorder="1" applyAlignment="1" applyProtection="1">
      <alignment horizontal="left" vertical="center" wrapText="1"/>
      <protection locked="0"/>
    </xf>
    <xf numFmtId="0" fontId="0" fillId="0" borderId="130" xfId="0" applyBorder="1" applyAlignment="1" applyProtection="1">
      <alignment horizontal="left" vertical="center" wrapText="1"/>
      <protection locked="0"/>
    </xf>
    <xf numFmtId="0" fontId="0" fillId="0" borderId="217" xfId="0" applyBorder="1" applyAlignment="1" applyProtection="1">
      <alignment horizontal="left" vertical="center" wrapText="1"/>
      <protection locked="0"/>
    </xf>
    <xf numFmtId="0" fontId="0" fillId="0" borderId="218"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72" xfId="0" applyBorder="1" applyAlignment="1" applyProtection="1">
      <alignment horizontal="left" vertical="center" wrapText="1"/>
      <protection locked="0"/>
    </xf>
    <xf numFmtId="0" fontId="0" fillId="0" borderId="219" xfId="0" applyBorder="1" applyAlignment="1" applyProtection="1">
      <alignment horizontal="left" vertical="center" wrapText="1"/>
      <protection locked="0"/>
    </xf>
    <xf numFmtId="0" fontId="0" fillId="0" borderId="220" xfId="0" applyBorder="1" applyAlignment="1" applyProtection="1">
      <alignment horizontal="left" vertical="center" wrapText="1"/>
      <protection locked="0"/>
    </xf>
    <xf numFmtId="0" fontId="0" fillId="0" borderId="221" xfId="0" applyBorder="1" applyAlignment="1" applyProtection="1">
      <alignment horizontal="left" vertical="center" wrapText="1"/>
      <protection locked="0"/>
    </xf>
    <xf numFmtId="0" fontId="0" fillId="0" borderId="33" xfId="0" applyBorder="1" applyAlignment="1">
      <alignment horizontal="left" vertical="center"/>
    </xf>
    <xf numFmtId="0" fontId="0" fillId="0" borderId="77" xfId="0" applyBorder="1" applyAlignment="1">
      <alignment horizontal="left" vertical="center" wrapText="1"/>
    </xf>
    <xf numFmtId="0" fontId="0" fillId="0" borderId="39" xfId="0" applyBorder="1" applyAlignment="1">
      <alignment horizontal="left" vertical="center" wrapText="1"/>
    </xf>
    <xf numFmtId="0" fontId="0" fillId="0" borderId="214" xfId="0" applyBorder="1" applyAlignment="1">
      <alignment horizontal="center" vertical="center"/>
    </xf>
    <xf numFmtId="0" fontId="0" fillId="0" borderId="215" xfId="0" applyBorder="1" applyAlignment="1">
      <alignment horizontal="center" vertical="center"/>
    </xf>
    <xf numFmtId="0" fontId="0" fillId="0" borderId="37" xfId="0" applyBorder="1" applyAlignment="1">
      <alignment horizontal="left" vertical="center" shrinkToFit="1"/>
    </xf>
    <xf numFmtId="0" fontId="0" fillId="0" borderId="26" xfId="0" applyBorder="1" applyAlignment="1">
      <alignment horizontal="left" vertical="center"/>
    </xf>
    <xf numFmtId="0" fontId="0" fillId="0" borderId="13" xfId="0" applyBorder="1" applyAlignment="1">
      <alignment horizontal="left" vertical="center" wrapText="1"/>
    </xf>
    <xf numFmtId="0" fontId="0" fillId="0" borderId="226" xfId="0" applyBorder="1" applyAlignment="1">
      <alignment horizontal="left" vertical="center" wrapText="1"/>
    </xf>
    <xf numFmtId="0" fontId="0" fillId="0" borderId="222" xfId="0" applyBorder="1" applyAlignment="1">
      <alignment horizontal="center" vertical="center"/>
    </xf>
    <xf numFmtId="0" fontId="0" fillId="0" borderId="223" xfId="0" applyBorder="1" applyAlignment="1">
      <alignment horizontal="center" vertical="center"/>
    </xf>
    <xf numFmtId="0" fontId="0" fillId="0" borderId="0" xfId="0" applyAlignment="1">
      <alignment horizontal="center" vertical="center"/>
    </xf>
    <xf numFmtId="0" fontId="0" fillId="0" borderId="185" xfId="0" applyBorder="1" applyAlignment="1">
      <alignment horizontal="center" vertical="center" shrinkToFit="1"/>
    </xf>
    <xf numFmtId="0" fontId="0" fillId="0" borderId="86" xfId="0" applyBorder="1" applyAlignment="1">
      <alignment horizontal="center" vertical="center" shrinkToFit="1"/>
    </xf>
    <xf numFmtId="0" fontId="0" fillId="0" borderId="224" xfId="0" applyBorder="1" applyAlignment="1">
      <alignment horizontal="center" vertical="center" wrapText="1"/>
    </xf>
    <xf numFmtId="0" fontId="0" fillId="0" borderId="175" xfId="0" applyBorder="1" applyAlignment="1">
      <alignment horizontal="center" vertical="center"/>
    </xf>
    <xf numFmtId="0" fontId="0" fillId="0" borderId="224" xfId="0" applyBorder="1" applyAlignment="1">
      <alignment horizontal="center" vertical="center" shrinkToFit="1"/>
    </xf>
    <xf numFmtId="0" fontId="0" fillId="0" borderId="175" xfId="0" applyBorder="1" applyAlignment="1">
      <alignment horizontal="center" vertical="center" shrinkToFit="1"/>
    </xf>
    <xf numFmtId="0" fontId="0" fillId="0" borderId="99" xfId="0" applyBorder="1" applyAlignment="1">
      <alignment horizontal="center" vertical="center" shrinkToFit="1"/>
    </xf>
    <xf numFmtId="0" fontId="12" fillId="0" borderId="225" xfId="0" applyFont="1" applyBorder="1" applyAlignment="1">
      <alignment horizontal="center" vertical="center" wrapText="1"/>
    </xf>
    <xf numFmtId="0" fontId="12" fillId="0" borderId="88" xfId="0" applyFont="1" applyBorder="1" applyAlignment="1">
      <alignment horizontal="center" vertical="center" wrapText="1"/>
    </xf>
    <xf numFmtId="0" fontId="8" fillId="0" borderId="185"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86" xfId="0" applyFont="1" applyBorder="1" applyAlignment="1">
      <alignment horizontal="center" vertical="center" wrapText="1"/>
    </xf>
    <xf numFmtId="0" fontId="0" fillId="0" borderId="241" xfId="0" applyBorder="1" applyAlignment="1">
      <alignment horizontal="center" vertical="center"/>
    </xf>
    <xf numFmtId="0" fontId="0" fillId="0" borderId="248" xfId="0" applyBorder="1" applyAlignment="1">
      <alignment horizontal="center" vertical="center"/>
    </xf>
    <xf numFmtId="0" fontId="0" fillId="0" borderId="224" xfId="0" applyBorder="1" applyAlignment="1">
      <alignment horizontal="center" vertical="center"/>
    </xf>
    <xf numFmtId="0" fontId="0" fillId="0" borderId="175" xfId="0" applyBorder="1">
      <alignment vertical="center"/>
    </xf>
    <xf numFmtId="0" fontId="0" fillId="0" borderId="41" xfId="0" applyBorder="1" applyAlignment="1">
      <alignment horizontal="center" vertical="center" textRotation="255"/>
    </xf>
    <xf numFmtId="0" fontId="0" fillId="0" borderId="8" xfId="0" applyBorder="1" applyAlignment="1">
      <alignment horizontal="center" vertical="center" textRotation="255"/>
    </xf>
    <xf numFmtId="0" fontId="0" fillId="0" borderId="129" xfId="0" applyBorder="1" applyAlignment="1">
      <alignment horizontal="center" vertical="center" textRotation="255"/>
    </xf>
    <xf numFmtId="0" fontId="0" fillId="0" borderId="13"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226"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0" borderId="237" xfId="0" applyFont="1" applyBorder="1" applyAlignment="1" applyProtection="1">
      <alignment vertical="center" wrapText="1"/>
      <protection locked="0"/>
    </xf>
    <xf numFmtId="0" fontId="1" fillId="0" borderId="238" xfId="0" applyFont="1" applyBorder="1" applyAlignment="1" applyProtection="1">
      <alignment vertical="center" wrapText="1"/>
      <protection locked="0"/>
    </xf>
    <xf numFmtId="0" fontId="1" fillId="0" borderId="230" xfId="0" applyFont="1" applyBorder="1" applyAlignment="1" applyProtection="1">
      <alignment vertical="center" wrapText="1"/>
      <protection locked="0"/>
    </xf>
    <xf numFmtId="0" fontId="1" fillId="0" borderId="227" xfId="0" applyFont="1" applyBorder="1" applyAlignment="1" applyProtection="1">
      <alignment horizontal="center" vertical="center" wrapText="1"/>
      <protection locked="0"/>
    </xf>
    <xf numFmtId="0" fontId="0" fillId="0" borderId="226" xfId="0" applyBorder="1" applyAlignment="1" applyProtection="1">
      <alignment vertical="center"/>
      <protection locked="0"/>
    </xf>
    <xf numFmtId="0" fontId="0" fillId="0" borderId="51" xfId="0" applyBorder="1" applyAlignment="1">
      <alignment horizontal="center" vertical="center"/>
    </xf>
    <xf numFmtId="0" fontId="0" fillId="0" borderId="4" xfId="0" applyBorder="1" applyAlignment="1">
      <alignment vertical="center"/>
    </xf>
    <xf numFmtId="0" fontId="0" fillId="0" borderId="104" xfId="0" applyBorder="1" applyAlignment="1">
      <alignment vertical="center"/>
    </xf>
    <xf numFmtId="0" fontId="0" fillId="0" borderId="18" xfId="0" applyBorder="1" applyAlignment="1">
      <alignment vertical="center" shrinkToFit="1"/>
    </xf>
    <xf numFmtId="0" fontId="0" fillId="0" borderId="18" xfId="0" applyBorder="1" applyAlignment="1">
      <alignment vertical="center"/>
    </xf>
    <xf numFmtId="0" fontId="0" fillId="0" borderId="0" xfId="0" applyBorder="1" applyAlignment="1">
      <alignment vertical="center" shrinkToFit="1"/>
    </xf>
    <xf numFmtId="0" fontId="0" fillId="0" borderId="0" xfId="0" applyAlignment="1">
      <alignment vertical="center"/>
    </xf>
    <xf numFmtId="0" fontId="0" fillId="0" borderId="2" xfId="0" applyBorder="1" applyAlignment="1">
      <alignment vertical="center" shrinkToFit="1"/>
    </xf>
    <xf numFmtId="0" fontId="0" fillId="0" borderId="2" xfId="0" applyBorder="1" applyAlignment="1">
      <alignment vertical="center"/>
    </xf>
    <xf numFmtId="0" fontId="0" fillId="5" borderId="18" xfId="0" applyFill="1" applyBorder="1" applyAlignment="1">
      <alignment horizontal="right" vertical="center"/>
    </xf>
    <xf numFmtId="0" fontId="0" fillId="5" borderId="3" xfId="0" applyFill="1" applyBorder="1" applyAlignment="1">
      <alignment horizontal="right" vertical="center"/>
    </xf>
    <xf numFmtId="0" fontId="0" fillId="3" borderId="236" xfId="0" applyFill="1" applyBorder="1" applyAlignment="1">
      <alignment horizontal="right" vertical="center"/>
    </xf>
    <xf numFmtId="0" fontId="0" fillId="3" borderId="125" xfId="0" applyFill="1" applyBorder="1" applyAlignment="1">
      <alignment horizontal="right" vertical="center"/>
    </xf>
    <xf numFmtId="0" fontId="0" fillId="0" borderId="360" xfId="0" applyFont="1" applyBorder="1" applyAlignment="1" applyProtection="1">
      <alignment vertical="center" wrapText="1"/>
      <protection locked="0"/>
    </xf>
    <xf numFmtId="0" fontId="1" fillId="0" borderId="361" xfId="0" applyFont="1" applyBorder="1" applyAlignment="1" applyProtection="1">
      <alignment vertical="center" wrapText="1"/>
      <protection locked="0"/>
    </xf>
    <xf numFmtId="0" fontId="1" fillId="0" borderId="359" xfId="0" applyFont="1" applyBorder="1" applyAlignment="1" applyProtection="1">
      <alignment vertical="center" wrapText="1"/>
      <protection locked="0"/>
    </xf>
    <xf numFmtId="0" fontId="0" fillId="0" borderId="358" xfId="0" applyFont="1" applyBorder="1" applyAlignment="1" applyProtection="1">
      <alignment vertical="center" wrapText="1"/>
      <protection locked="0"/>
    </xf>
    <xf numFmtId="0" fontId="0" fillId="0" borderId="227" xfId="0" applyFont="1" applyBorder="1" applyAlignment="1" applyProtection="1">
      <alignment horizontal="left" vertical="center" wrapText="1"/>
      <protection locked="0"/>
    </xf>
    <xf numFmtId="0" fontId="1" fillId="0" borderId="226" xfId="0" applyFont="1" applyBorder="1" applyAlignment="1" applyProtection="1">
      <alignment horizontal="left" vertical="center" wrapText="1"/>
      <protection locked="0"/>
    </xf>
    <xf numFmtId="0" fontId="0" fillId="0" borderId="38" xfId="0" applyBorder="1" applyAlignment="1">
      <alignment vertical="center" wrapText="1"/>
    </xf>
    <xf numFmtId="0" fontId="0" fillId="0" borderId="66" xfId="0" applyBorder="1" applyAlignment="1">
      <alignment vertical="center" wrapText="1"/>
    </xf>
    <xf numFmtId="0" fontId="0" fillId="0" borderId="56" xfId="0" applyBorder="1" applyAlignment="1">
      <alignment vertical="center" wrapText="1"/>
    </xf>
    <xf numFmtId="0" fontId="0" fillId="0" borderId="213" xfId="0" applyBorder="1" applyAlignment="1">
      <alignment vertical="center" wrapText="1"/>
    </xf>
    <xf numFmtId="0" fontId="0" fillId="0" borderId="51" xfId="0" applyBorder="1" applyAlignment="1">
      <alignment horizontal="center" vertical="center" wrapText="1"/>
    </xf>
    <xf numFmtId="0" fontId="0" fillId="0" borderId="233" xfId="0" applyBorder="1" applyAlignment="1">
      <alignment horizontal="center" vertical="center" wrapText="1"/>
    </xf>
    <xf numFmtId="0" fontId="0" fillId="0" borderId="177" xfId="0" applyBorder="1" applyAlignment="1">
      <alignment horizontal="center" vertical="center"/>
    </xf>
    <xf numFmtId="0" fontId="0" fillId="0" borderId="59" xfId="0" applyBorder="1" applyAlignment="1">
      <alignment horizontal="center" vertical="center"/>
    </xf>
    <xf numFmtId="0" fontId="0" fillId="0" borderId="234" xfId="0" applyBorder="1" applyAlignment="1">
      <alignment horizontal="center" vertical="center" wrapText="1" shrinkToFit="1"/>
    </xf>
    <xf numFmtId="0" fontId="0" fillId="0" borderId="235" xfId="0" applyBorder="1" applyAlignment="1">
      <alignment horizontal="center" vertical="center" wrapText="1" shrinkToFit="1"/>
    </xf>
    <xf numFmtId="0" fontId="0" fillId="0" borderId="56" xfId="0" applyBorder="1" applyAlignment="1">
      <alignment horizontal="center" vertical="center" wrapText="1"/>
    </xf>
    <xf numFmtId="0" fontId="0" fillId="0" borderId="20" xfId="0" applyBorder="1" applyAlignment="1">
      <alignment horizontal="center" vertical="center" wrapText="1"/>
    </xf>
    <xf numFmtId="0" fontId="0" fillId="0" borderId="213" xfId="0" applyBorder="1" applyAlignment="1">
      <alignment horizontal="center" vertical="center" wrapText="1"/>
    </xf>
    <xf numFmtId="0" fontId="0" fillId="0" borderId="11" xfId="0" applyBorder="1" applyAlignment="1">
      <alignment horizontal="center" vertical="center"/>
    </xf>
    <xf numFmtId="0" fontId="1" fillId="0" borderId="226" xfId="0" applyFont="1" applyBorder="1" applyAlignment="1" applyProtection="1">
      <alignment horizontal="center" vertical="center" wrapText="1"/>
      <protection locked="0"/>
    </xf>
    <xf numFmtId="0" fontId="1" fillId="0" borderId="229" xfId="0" applyFont="1" applyBorder="1" applyAlignment="1" applyProtection="1">
      <alignment vertical="center" wrapText="1"/>
      <protection locked="0"/>
    </xf>
    <xf numFmtId="0" fontId="0" fillId="0" borderId="230" xfId="0" applyBorder="1" applyAlignment="1" applyProtection="1">
      <alignment vertical="center" wrapText="1"/>
      <protection locked="0"/>
    </xf>
    <xf numFmtId="0" fontId="0" fillId="0" borderId="226" xfId="0" applyBorder="1" applyAlignment="1" applyProtection="1">
      <alignment horizontal="left" vertical="center"/>
      <protection locked="0"/>
    </xf>
    <xf numFmtId="0" fontId="0" fillId="0" borderId="167" xfId="0" applyFont="1" applyBorder="1" applyAlignment="1" applyProtection="1">
      <alignment vertical="center" wrapText="1"/>
      <protection locked="0"/>
    </xf>
    <xf numFmtId="0" fontId="1" fillId="0" borderId="220" xfId="0" applyFont="1" applyBorder="1" applyAlignment="1" applyProtection="1">
      <alignment vertical="center" wrapText="1"/>
      <protection locked="0"/>
    </xf>
    <xf numFmtId="0" fontId="1" fillId="0" borderId="231" xfId="0" applyFont="1" applyBorder="1" applyAlignment="1" applyProtection="1">
      <alignment vertical="center" wrapText="1"/>
      <protection locked="0"/>
    </xf>
    <xf numFmtId="0" fontId="0" fillId="0" borderId="219" xfId="0" applyFont="1" applyBorder="1" applyAlignment="1" applyProtection="1">
      <alignment vertical="center" shrinkToFit="1"/>
      <protection locked="0"/>
    </xf>
    <xf numFmtId="0" fontId="0" fillId="0" borderId="231" xfId="0" applyBorder="1" applyAlignment="1" applyProtection="1">
      <alignment vertical="center"/>
      <protection locked="0"/>
    </xf>
    <xf numFmtId="0" fontId="1" fillId="0" borderId="189" xfId="0" applyFont="1" applyBorder="1" applyAlignment="1">
      <alignment vertical="center" wrapText="1"/>
    </xf>
    <xf numFmtId="0" fontId="1" fillId="0" borderId="232" xfId="0" applyFont="1" applyBorder="1" applyAlignment="1">
      <alignment vertical="center" wrapText="1"/>
    </xf>
    <xf numFmtId="0" fontId="1" fillId="0" borderId="380" xfId="0" applyFont="1" applyBorder="1" applyAlignment="1">
      <alignment horizontal="right" vertical="center" wrapText="1"/>
    </xf>
    <xf numFmtId="0" fontId="1" fillId="0" borderId="381" xfId="0" applyFont="1" applyBorder="1" applyAlignment="1">
      <alignment horizontal="right" vertical="center" wrapText="1"/>
    </xf>
    <xf numFmtId="0" fontId="1" fillId="0" borderId="20" xfId="0" applyFont="1" applyBorder="1" applyAlignment="1">
      <alignment horizontal="right" vertical="center" shrinkToFit="1"/>
    </xf>
    <xf numFmtId="0" fontId="1" fillId="0" borderId="228" xfId="0" applyFont="1" applyBorder="1" applyAlignment="1">
      <alignment horizontal="right" vertical="center" shrinkToFit="1"/>
    </xf>
    <xf numFmtId="0" fontId="1" fillId="0" borderId="13" xfId="0" applyFont="1" applyBorder="1" applyAlignment="1">
      <alignment vertical="center" wrapText="1"/>
    </xf>
    <xf numFmtId="0" fontId="1" fillId="0" borderId="226" xfId="0" applyFont="1" applyBorder="1" applyAlignment="1">
      <alignment vertical="center" wrapText="1"/>
    </xf>
    <xf numFmtId="0" fontId="1" fillId="0" borderId="378" xfId="0" applyFont="1" applyBorder="1" applyAlignment="1">
      <alignment horizontal="right" vertical="center" wrapText="1"/>
    </xf>
    <xf numFmtId="0" fontId="1" fillId="0" borderId="379" xfId="0" applyFont="1" applyBorder="1" applyAlignment="1">
      <alignment horizontal="right" vertical="center" wrapText="1"/>
    </xf>
    <xf numFmtId="0" fontId="0" fillId="0" borderId="5" xfId="0" applyBorder="1" applyAlignment="1" applyProtection="1">
      <alignment horizontal="center" vertical="center" textRotation="255" wrapText="1"/>
      <protection locked="0"/>
    </xf>
    <xf numFmtId="0" fontId="0" fillId="0" borderId="8" xfId="0" applyBorder="1" applyAlignment="1" applyProtection="1">
      <alignment horizontal="center" vertical="center" textRotation="255" wrapText="1"/>
      <protection locked="0"/>
    </xf>
    <xf numFmtId="0" fontId="0" fillId="0" borderId="41" xfId="0" applyBorder="1" applyAlignment="1" applyProtection="1">
      <alignment horizontal="center" vertical="center" textRotation="255" wrapText="1"/>
      <protection locked="0"/>
    </xf>
    <xf numFmtId="0" fontId="0" fillId="0" borderId="87" xfId="0" applyBorder="1" applyAlignment="1">
      <alignment horizontal="left" vertical="center" wrapText="1"/>
    </xf>
    <xf numFmtId="0" fontId="0" fillId="13" borderId="229" xfId="0" applyFont="1" applyFill="1" applyBorder="1" applyAlignment="1" applyProtection="1">
      <alignment vertical="center" wrapText="1"/>
      <protection locked="0"/>
    </xf>
    <xf numFmtId="0" fontId="0" fillId="13" borderId="230" xfId="0" applyFill="1" applyBorder="1" applyAlignment="1" applyProtection="1">
      <alignment vertical="center"/>
      <protection locked="0"/>
    </xf>
    <xf numFmtId="0" fontId="0" fillId="13" borderId="238" xfId="0" applyFont="1" applyFill="1" applyBorder="1" applyAlignment="1" applyProtection="1">
      <alignment vertical="center" wrapText="1"/>
      <protection locked="0"/>
    </xf>
    <xf numFmtId="0" fontId="0" fillId="13" borderId="238" xfId="0" applyFill="1" applyBorder="1" applyAlignment="1" applyProtection="1">
      <alignment vertical="center"/>
      <protection locked="0"/>
    </xf>
    <xf numFmtId="0" fontId="1" fillId="13" borderId="227" xfId="0" applyFont="1" applyFill="1" applyBorder="1" applyAlignment="1" applyProtection="1">
      <alignment vertical="center" wrapText="1"/>
      <protection locked="0"/>
    </xf>
    <xf numFmtId="0" fontId="0" fillId="13" borderId="226" xfId="0" applyFill="1" applyBorder="1" applyAlignment="1" applyProtection="1">
      <alignment vertical="center"/>
      <protection locked="0"/>
    </xf>
    <xf numFmtId="0" fontId="8" fillId="13" borderId="13" xfId="0" applyFont="1" applyFill="1" applyBorder="1" applyAlignment="1" applyProtection="1">
      <alignment horizontal="left" vertical="center" wrapText="1"/>
      <protection locked="0"/>
    </xf>
    <xf numFmtId="0" fontId="8" fillId="13" borderId="0" xfId="0" applyFont="1" applyFill="1" applyBorder="1" applyAlignment="1" applyProtection="1">
      <alignment horizontal="left" vertical="center" wrapText="1"/>
      <protection locked="0"/>
    </xf>
    <xf numFmtId="0" fontId="8" fillId="13" borderId="226" xfId="0" applyFont="1" applyFill="1" applyBorder="1" applyAlignment="1" applyProtection="1">
      <alignment horizontal="left" vertical="center" wrapText="1"/>
      <protection locked="0"/>
    </xf>
    <xf numFmtId="0" fontId="1" fillId="0" borderId="227" xfId="0" applyFont="1" applyFill="1" applyBorder="1" applyAlignment="1" applyProtection="1">
      <alignment horizontal="left" vertical="center" wrapText="1"/>
      <protection locked="0"/>
    </xf>
    <xf numFmtId="0" fontId="1" fillId="0" borderId="226" xfId="0" applyFont="1" applyFill="1" applyBorder="1" applyAlignment="1" applyProtection="1">
      <alignment horizontal="left" vertical="center" wrapText="1"/>
      <protection locked="0"/>
    </xf>
    <xf numFmtId="0" fontId="8" fillId="0" borderId="13"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226" xfId="0" applyFont="1" applyFill="1" applyBorder="1" applyAlignment="1" applyProtection="1">
      <alignment horizontal="left" vertical="center" wrapText="1"/>
      <protection locked="0"/>
    </xf>
    <xf numFmtId="0" fontId="0" fillId="0" borderId="0" xfId="0" applyBorder="1" applyAlignment="1" applyProtection="1">
      <alignment vertical="center"/>
      <protection locked="0"/>
    </xf>
    <xf numFmtId="0" fontId="8" fillId="13" borderId="0" xfId="0" applyFont="1" applyFill="1" applyBorder="1" applyAlignment="1" applyProtection="1">
      <alignment vertical="center" wrapText="1"/>
      <protection locked="0"/>
    </xf>
    <xf numFmtId="0" fontId="8" fillId="13" borderId="0" xfId="0" applyFont="1" applyFill="1" applyBorder="1" applyAlignment="1" applyProtection="1">
      <alignment vertical="center"/>
      <protection locked="0"/>
    </xf>
    <xf numFmtId="0" fontId="8" fillId="13" borderId="226" xfId="0" applyFont="1" applyFill="1" applyBorder="1" applyAlignment="1" applyProtection="1">
      <alignment vertical="center"/>
      <protection locked="0"/>
    </xf>
    <xf numFmtId="0" fontId="1" fillId="0" borderId="227" xfId="0" applyFont="1" applyBorder="1" applyAlignment="1" applyProtection="1">
      <alignment vertical="center" wrapText="1"/>
      <protection locked="0"/>
    </xf>
    <xf numFmtId="0" fontId="8" fillId="13" borderId="13" xfId="0" applyFont="1" applyFill="1" applyBorder="1" applyAlignment="1" applyProtection="1">
      <alignment horizontal="left" vertical="center"/>
      <protection locked="0"/>
    </xf>
    <xf numFmtId="0" fontId="8" fillId="13" borderId="0" xfId="0" applyFont="1" applyFill="1" applyAlignment="1" applyProtection="1">
      <alignment horizontal="left" vertical="center"/>
      <protection locked="0"/>
    </xf>
    <xf numFmtId="0" fontId="8" fillId="13" borderId="226" xfId="0" applyFont="1" applyFill="1" applyBorder="1" applyAlignment="1" applyProtection="1">
      <alignment horizontal="left" vertical="center"/>
      <protection locked="0"/>
    </xf>
    <xf numFmtId="0" fontId="0" fillId="0" borderId="239" xfId="0" applyBorder="1" applyAlignment="1" applyProtection="1">
      <alignment horizontal="left" vertical="center" wrapText="1"/>
      <protection locked="0"/>
    </xf>
    <xf numFmtId="0" fontId="0" fillId="0" borderId="190" xfId="0" applyBorder="1" applyAlignment="1" applyProtection="1">
      <alignment horizontal="left" vertical="center" wrapText="1"/>
      <protection locked="0"/>
    </xf>
    <xf numFmtId="0" fontId="0" fillId="0" borderId="240" xfId="0" applyBorder="1" applyAlignment="1" applyProtection="1">
      <alignment horizontal="left" vertical="center" wrapText="1"/>
      <protection locked="0"/>
    </xf>
    <xf numFmtId="0" fontId="0" fillId="0" borderId="20" xfId="0" applyBorder="1" applyAlignment="1">
      <alignment vertical="center" wrapText="1"/>
    </xf>
    <xf numFmtId="0" fontId="0" fillId="0" borderId="359" xfId="0" applyBorder="1" applyAlignment="1" applyProtection="1">
      <alignment vertical="center"/>
      <protection locked="0"/>
    </xf>
    <xf numFmtId="0" fontId="0" fillId="0" borderId="361" xfId="0" applyFont="1" applyBorder="1" applyAlignment="1" applyProtection="1">
      <alignment vertical="center" wrapText="1"/>
      <protection locked="0"/>
    </xf>
    <xf numFmtId="0" fontId="0" fillId="0" borderId="361" xfId="0" applyBorder="1" applyAlignment="1" applyProtection="1">
      <alignment vertical="center"/>
      <protection locked="0"/>
    </xf>
    <xf numFmtId="0" fontId="0" fillId="0" borderId="227"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13" borderId="227" xfId="0" applyFont="1" applyFill="1" applyBorder="1" applyAlignment="1" applyProtection="1">
      <alignment vertical="center" wrapText="1"/>
      <protection locked="0"/>
    </xf>
    <xf numFmtId="0" fontId="13" fillId="13" borderId="0" xfId="0" applyFont="1" applyFill="1" applyBorder="1" applyAlignment="1" applyProtection="1">
      <alignment vertical="center" wrapText="1"/>
      <protection locked="0"/>
    </xf>
    <xf numFmtId="0" fontId="13" fillId="13" borderId="0" xfId="0" applyFont="1" applyFill="1" applyBorder="1" applyAlignment="1" applyProtection="1">
      <alignment vertical="center"/>
      <protection locked="0"/>
    </xf>
    <xf numFmtId="0" fontId="13" fillId="13" borderId="226" xfId="0" applyFont="1" applyFill="1" applyBorder="1" applyAlignment="1" applyProtection="1">
      <alignment vertical="center"/>
      <protection locked="0"/>
    </xf>
    <xf numFmtId="0" fontId="0" fillId="0" borderId="2" xfId="0" applyBorder="1" applyAlignment="1">
      <alignment horizontal="right" vertical="center"/>
    </xf>
    <xf numFmtId="0" fontId="0" fillId="0" borderId="62" xfId="0" applyBorder="1" applyAlignment="1">
      <alignment horizontal="right"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65" xfId="0" applyBorder="1" applyAlignment="1">
      <alignment horizontal="center" vertical="center" wrapText="1"/>
    </xf>
    <xf numFmtId="0" fontId="0" fillId="0" borderId="458" xfId="0" applyBorder="1" applyAlignment="1" applyProtection="1">
      <alignment horizontal="center" vertical="center" textRotation="255" wrapText="1"/>
      <protection locked="0"/>
    </xf>
    <xf numFmtId="0" fontId="1" fillId="0" borderId="0" xfId="0" applyFont="1" applyBorder="1" applyAlignment="1">
      <alignment horizontal="left" vertical="center" wrapText="1"/>
    </xf>
    <xf numFmtId="0" fontId="1" fillId="0" borderId="37" xfId="0" applyFont="1" applyBorder="1" applyAlignment="1">
      <alignment horizontal="left" vertical="center" wrapText="1"/>
    </xf>
    <xf numFmtId="0" fontId="11" fillId="0" borderId="52"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8" fillId="0" borderId="239" xfId="0" applyFont="1" applyBorder="1" applyAlignment="1" applyProtection="1">
      <alignment horizontal="left" vertical="center" wrapText="1"/>
      <protection locked="0"/>
    </xf>
    <xf numFmtId="0" fontId="8" fillId="0" borderId="190" xfId="0" applyFont="1" applyBorder="1" applyAlignment="1" applyProtection="1">
      <alignment horizontal="left" vertical="center" wrapText="1"/>
      <protection locked="0"/>
    </xf>
    <xf numFmtId="0" fontId="8" fillId="0" borderId="240" xfId="0" applyFont="1" applyBorder="1" applyAlignment="1" applyProtection="1">
      <alignment horizontal="left" vertical="center" wrapText="1"/>
      <protection locked="0"/>
    </xf>
    <xf numFmtId="0" fontId="0" fillId="0" borderId="11" xfId="0" applyBorder="1" applyAlignment="1">
      <alignment vertical="center"/>
    </xf>
    <xf numFmtId="0" fontId="0" fillId="0" borderId="59" xfId="0" applyBorder="1" applyAlignment="1">
      <alignment vertical="center"/>
    </xf>
    <xf numFmtId="0" fontId="0" fillId="0" borderId="11" xfId="0" applyBorder="1" applyAlignment="1">
      <alignment horizontal="center" vertical="center" wrapText="1"/>
    </xf>
    <xf numFmtId="0" fontId="11" fillId="0" borderId="361" xfId="0" applyFont="1" applyFill="1" applyBorder="1" applyAlignment="1">
      <alignment horizontal="right" vertical="center" wrapText="1"/>
    </xf>
    <xf numFmtId="0" fontId="0" fillId="0" borderId="90" xfId="0" applyBorder="1" applyAlignment="1">
      <alignment horizontal="center" vertical="center" shrinkToFit="1"/>
    </xf>
    <xf numFmtId="0" fontId="8" fillId="0" borderId="345" xfId="0" applyFont="1" applyBorder="1" applyAlignment="1">
      <alignment horizontal="center" vertical="center" wrapText="1"/>
    </xf>
    <xf numFmtId="0" fontId="8" fillId="0" borderId="347" xfId="0" applyFont="1" applyBorder="1" applyAlignment="1">
      <alignment horizontal="center" vertical="center" wrapText="1"/>
    </xf>
    <xf numFmtId="0" fontId="1" fillId="5" borderId="0" xfId="0" applyFont="1" applyFill="1" applyAlignment="1">
      <alignment horizontal="center" vertical="center"/>
    </xf>
    <xf numFmtId="0" fontId="1" fillId="0" borderId="0" xfId="0" applyFont="1" applyAlignment="1">
      <alignment horizontal="left" vertical="center"/>
    </xf>
    <xf numFmtId="0" fontId="0" fillId="0" borderId="0" xfId="0" applyBorder="1" applyAlignment="1">
      <alignment horizontal="left" vertical="center"/>
    </xf>
    <xf numFmtId="0" fontId="0" fillId="0" borderId="346" xfId="0" applyBorder="1" applyAlignment="1">
      <alignment horizontal="center" vertical="center" wrapText="1"/>
    </xf>
    <xf numFmtId="0" fontId="0" fillId="0" borderId="347" xfId="0" applyBorder="1" applyAlignment="1">
      <alignment horizontal="center" vertical="center" wrapText="1"/>
    </xf>
    <xf numFmtId="0" fontId="0" fillId="0" borderId="224" xfId="0" applyBorder="1" applyAlignment="1">
      <alignment horizontal="center" vertical="center" wrapText="1" shrinkToFit="1"/>
    </xf>
    <xf numFmtId="0" fontId="0" fillId="0" borderId="322" xfId="0" applyFont="1" applyFill="1" applyBorder="1" applyAlignment="1">
      <alignment horizontal="center" vertical="center"/>
    </xf>
    <xf numFmtId="0" fontId="0" fillId="0" borderId="323" xfId="0" applyFont="1" applyFill="1" applyBorder="1" applyAlignment="1">
      <alignment horizontal="center" vertical="center"/>
    </xf>
    <xf numFmtId="0" fontId="7" fillId="0" borderId="0" xfId="0" applyFont="1" applyAlignment="1">
      <alignment horizontal="right" vertical="center"/>
    </xf>
    <xf numFmtId="0" fontId="0" fillId="0" borderId="185" xfId="0" applyFont="1" applyFill="1" applyBorder="1" applyAlignment="1">
      <alignment horizontal="center" vertical="center" shrinkToFit="1"/>
    </xf>
    <xf numFmtId="0" fontId="0" fillId="0" borderId="86" xfId="0" applyFont="1" applyFill="1" applyBorder="1" applyAlignment="1">
      <alignment horizontal="center" vertical="center" shrinkToFit="1"/>
    </xf>
    <xf numFmtId="0" fontId="0" fillId="0" borderId="301" xfId="0" applyFont="1" applyFill="1" applyBorder="1" applyAlignment="1">
      <alignment horizontal="center" vertical="center" shrinkToFit="1"/>
    </xf>
    <xf numFmtId="0" fontId="0" fillId="0" borderId="303" xfId="0" applyFont="1" applyFill="1" applyBorder="1" applyAlignment="1">
      <alignment horizontal="center" vertical="center" shrinkToFit="1"/>
    </xf>
    <xf numFmtId="0" fontId="0" fillId="0" borderId="99" xfId="0" applyFont="1" applyFill="1" applyBorder="1" applyAlignment="1">
      <alignment horizontal="center" vertical="center" shrinkToFit="1"/>
    </xf>
    <xf numFmtId="0" fontId="0" fillId="0" borderId="300" xfId="0" applyFont="1" applyFill="1" applyBorder="1" applyAlignment="1">
      <alignment horizontal="center" vertical="center" shrinkToFit="1"/>
    </xf>
    <xf numFmtId="0" fontId="0" fillId="0" borderId="302" xfId="0" applyFont="1" applyFill="1" applyBorder="1" applyAlignment="1">
      <alignment horizontal="center" vertical="center" shrinkToFit="1"/>
    </xf>
    <xf numFmtId="0" fontId="0" fillId="0" borderId="346" xfId="0" applyFont="1" applyFill="1" applyBorder="1" applyAlignment="1">
      <alignment horizontal="center" vertical="center" shrinkToFit="1"/>
    </xf>
    <xf numFmtId="0" fontId="0" fillId="0" borderId="345" xfId="0" applyFont="1" applyFill="1" applyBorder="1" applyAlignment="1">
      <alignment horizontal="center" vertical="center" shrinkToFit="1"/>
    </xf>
    <xf numFmtId="0" fontId="0" fillId="0" borderId="347" xfId="0" applyFont="1" applyFill="1" applyBorder="1" applyAlignment="1">
      <alignment horizontal="center" vertical="center" shrinkToFit="1"/>
    </xf>
    <xf numFmtId="0" fontId="1" fillId="5" borderId="251" xfId="2" applyFont="1" applyFill="1" applyBorder="1" applyAlignment="1" applyProtection="1">
      <alignment vertical="center" shrinkToFit="1"/>
    </xf>
    <xf numFmtId="0" fontId="1" fillId="5" borderId="89" xfId="2" applyFont="1" applyFill="1" applyBorder="1" applyAlignment="1" applyProtection="1">
      <alignment vertical="center" shrinkToFit="1"/>
    </xf>
    <xf numFmtId="0" fontId="1" fillId="7" borderId="394" xfId="2" applyFont="1" applyFill="1" applyBorder="1" applyAlignment="1" applyProtection="1">
      <alignment vertical="center" shrinkToFit="1"/>
    </xf>
    <xf numFmtId="0" fontId="1" fillId="7" borderId="248" xfId="2" applyFont="1" applyFill="1" applyBorder="1" applyAlignment="1" applyProtection="1">
      <alignment vertical="center" shrinkToFit="1"/>
    </xf>
    <xf numFmtId="0" fontId="1" fillId="3" borderId="246" xfId="2" applyFont="1" applyFill="1" applyBorder="1" applyAlignment="1" applyProtection="1">
      <alignment horizontal="center" vertical="center" shrinkToFit="1"/>
    </xf>
    <xf numFmtId="0" fontId="1" fillId="3" borderId="106" xfId="2" applyFont="1" applyFill="1" applyBorder="1" applyAlignment="1" applyProtection="1">
      <alignment horizontal="center" vertical="center" shrinkToFit="1"/>
    </xf>
    <xf numFmtId="0" fontId="1" fillId="3" borderId="396" xfId="2" applyFont="1" applyFill="1" applyBorder="1" applyAlignment="1" applyProtection="1">
      <alignment horizontal="center" vertical="center" shrinkToFit="1"/>
    </xf>
    <xf numFmtId="0" fontId="1" fillId="3" borderId="397" xfId="2" applyFont="1" applyFill="1" applyBorder="1" applyAlignment="1" applyProtection="1">
      <alignment horizontal="center" vertical="center" shrinkToFit="1"/>
    </xf>
    <xf numFmtId="0" fontId="1" fillId="0" borderId="247" xfId="2" applyFont="1" applyFill="1" applyBorder="1" applyAlignment="1" applyProtection="1">
      <alignment vertical="center" shrinkToFit="1"/>
    </xf>
    <xf numFmtId="0" fontId="1" fillId="0" borderId="36" xfId="2" applyFont="1" applyFill="1" applyBorder="1" applyAlignment="1" applyProtection="1">
      <alignment vertical="center" shrinkToFit="1"/>
    </xf>
    <xf numFmtId="0" fontId="1" fillId="0" borderId="156" xfId="2" applyFont="1" applyFill="1" applyBorder="1" applyAlignment="1" applyProtection="1">
      <alignment vertical="center" shrinkToFit="1"/>
    </xf>
    <xf numFmtId="0" fontId="1" fillId="6" borderId="156" xfId="2" applyFont="1" applyFill="1" applyBorder="1" applyAlignment="1" applyProtection="1">
      <alignment vertical="center" shrinkToFit="1"/>
    </xf>
    <xf numFmtId="0" fontId="1" fillId="6" borderId="36" xfId="2" applyFont="1" applyFill="1" applyBorder="1" applyAlignment="1" applyProtection="1">
      <alignment vertical="center" shrinkToFit="1"/>
    </xf>
    <xf numFmtId="0" fontId="1" fillId="0" borderId="0" xfId="2" applyFont="1" applyFill="1" applyBorder="1" applyAlignment="1" applyProtection="1">
      <alignment horizontal="center" vertical="center" shrinkToFit="1"/>
    </xf>
    <xf numFmtId="0" fontId="1" fillId="3" borderId="252" xfId="2" applyFont="1" applyFill="1" applyBorder="1" applyAlignment="1" applyProtection="1">
      <alignment vertical="center" shrinkToFit="1"/>
    </xf>
    <xf numFmtId="0" fontId="1" fillId="3" borderId="230" xfId="2" applyFont="1" applyFill="1" applyBorder="1" applyAlignment="1" applyProtection="1">
      <alignment vertical="center" shrinkToFit="1"/>
    </xf>
    <xf numFmtId="0" fontId="1" fillId="0" borderId="245" xfId="2" applyFont="1" applyFill="1" applyBorder="1" applyAlignment="1" applyProtection="1">
      <alignment vertical="center" shrinkToFit="1"/>
    </xf>
    <xf numFmtId="0" fontId="1" fillId="0" borderId="106" xfId="2" applyFont="1" applyFill="1" applyBorder="1" applyAlignment="1" applyProtection="1">
      <alignment vertical="center" shrinkToFit="1"/>
    </xf>
    <xf numFmtId="0" fontId="1" fillId="0" borderId="246" xfId="2" applyFont="1" applyFill="1" applyBorder="1" applyAlignment="1" applyProtection="1">
      <alignment vertical="center" shrinkToFit="1"/>
    </xf>
    <xf numFmtId="186" fontId="1" fillId="0" borderId="242" xfId="2" applyNumberFormat="1" applyFont="1" applyFill="1" applyBorder="1" applyAlignment="1" applyProtection="1">
      <alignment horizontal="center" vertical="center"/>
    </xf>
    <xf numFmtId="186" fontId="1" fillId="0" borderId="243" xfId="2" applyNumberFormat="1" applyFont="1" applyFill="1" applyBorder="1" applyAlignment="1" applyProtection="1">
      <alignment horizontal="center" vertical="center"/>
    </xf>
    <xf numFmtId="186" fontId="1" fillId="0" borderId="244" xfId="2" applyNumberFormat="1" applyFont="1" applyFill="1" applyBorder="1" applyAlignment="1" applyProtection="1">
      <alignment horizontal="center" vertical="center"/>
    </xf>
    <xf numFmtId="0" fontId="6" fillId="0" borderId="0" xfId="1" applyFont="1" applyFill="1" applyAlignment="1" applyProtection="1">
      <alignment horizontal="center" vertical="center"/>
    </xf>
    <xf numFmtId="0" fontId="6" fillId="0" borderId="0" xfId="2" applyFont="1" applyFill="1" applyBorder="1" applyAlignment="1" applyProtection="1">
      <alignment horizontal="left" vertical="center" shrinkToFit="1"/>
    </xf>
    <xf numFmtId="0" fontId="0" fillId="0" borderId="0" xfId="2" applyFont="1" applyFill="1" applyBorder="1" applyAlignment="1" applyProtection="1">
      <alignment vertical="center" shrinkToFit="1"/>
    </xf>
    <xf numFmtId="0" fontId="1" fillId="0" borderId="0" xfId="2" applyFont="1" applyFill="1" applyBorder="1" applyAlignment="1" applyProtection="1">
      <alignment vertical="center" shrinkToFit="1"/>
    </xf>
    <xf numFmtId="0" fontId="1" fillId="5" borderId="394" xfId="2" applyFont="1" applyFill="1" applyBorder="1" applyAlignment="1" applyProtection="1">
      <alignment vertical="center" shrinkToFit="1"/>
    </xf>
    <xf numFmtId="0" fontId="1" fillId="5" borderId="248" xfId="2" applyFont="1" applyFill="1" applyBorder="1" applyAlignment="1" applyProtection="1">
      <alignment vertical="center" shrinkToFit="1"/>
    </xf>
    <xf numFmtId="0" fontId="6" fillId="0" borderId="0" xfId="1" applyFont="1" applyFill="1" applyAlignment="1">
      <alignment horizontal="left" vertical="center"/>
    </xf>
    <xf numFmtId="0" fontId="3" fillId="0" borderId="0" xfId="2" applyFont="1" applyFill="1" applyBorder="1" applyAlignment="1">
      <alignment vertical="center"/>
    </xf>
    <xf numFmtId="176" fontId="7" fillId="0" borderId="249" xfId="1" applyNumberFormat="1" applyFont="1" applyFill="1" applyBorder="1" applyAlignment="1">
      <alignment horizontal="center" vertical="center"/>
    </xf>
    <xf numFmtId="176" fontId="7" fillId="0" borderId="250" xfId="1" applyNumberFormat="1" applyFont="1" applyFill="1" applyBorder="1" applyAlignment="1">
      <alignment horizontal="center" vertical="center"/>
    </xf>
    <xf numFmtId="0" fontId="0" fillId="11" borderId="40" xfId="0" applyFill="1" applyBorder="1" applyAlignment="1" applyProtection="1">
      <alignment horizontal="left" vertical="center"/>
    </xf>
    <xf numFmtId="0" fontId="0" fillId="11" borderId="33" xfId="0" applyFill="1" applyBorder="1" applyAlignment="1" applyProtection="1">
      <alignment horizontal="left" vertical="center"/>
    </xf>
    <xf numFmtId="202" fontId="0" fillId="21" borderId="11" xfId="0" applyNumberFormat="1" applyFill="1" applyBorder="1" applyAlignment="1" applyProtection="1">
      <alignment horizontal="right" vertical="center"/>
    </xf>
    <xf numFmtId="196" fontId="0" fillId="0" borderId="278" xfId="0" applyNumberFormat="1" applyFill="1" applyBorder="1" applyAlignment="1" applyProtection="1">
      <alignment horizontal="center" vertical="center"/>
    </xf>
    <xf numFmtId="196" fontId="0" fillId="0" borderId="280" xfId="0" applyNumberFormat="1" applyFill="1" applyBorder="1" applyAlignment="1" applyProtection="1">
      <alignment horizontal="center" vertical="center"/>
    </xf>
    <xf numFmtId="196" fontId="0" fillId="0" borderId="282" xfId="0" applyNumberFormat="1" applyFill="1" applyBorder="1" applyAlignment="1" applyProtection="1">
      <alignment horizontal="left" vertical="center"/>
    </xf>
    <xf numFmtId="196" fontId="0" fillId="0" borderId="283" xfId="0" applyNumberFormat="1" applyFill="1" applyBorder="1" applyAlignment="1" applyProtection="1">
      <alignment horizontal="left" vertical="center"/>
    </xf>
    <xf numFmtId="196" fontId="0" fillId="0" borderId="284" xfId="0" applyNumberFormat="1" applyFill="1" applyBorder="1" applyAlignment="1" applyProtection="1">
      <alignment horizontal="left" vertical="center"/>
    </xf>
    <xf numFmtId="196" fontId="0" fillId="0" borderId="286" xfId="0" applyNumberFormat="1" applyFill="1" applyBorder="1" applyAlignment="1" applyProtection="1">
      <alignment horizontal="left" vertical="center"/>
    </xf>
    <xf numFmtId="196" fontId="0" fillId="0" borderId="264" xfId="0" applyNumberFormat="1" applyFill="1" applyBorder="1" applyAlignment="1" applyProtection="1">
      <alignment horizontal="left" vertical="center"/>
    </xf>
    <xf numFmtId="196" fontId="0" fillId="0" borderId="263" xfId="0" applyNumberFormat="1" applyFill="1" applyBorder="1" applyAlignment="1" applyProtection="1">
      <alignment horizontal="left" vertical="center"/>
    </xf>
    <xf numFmtId="0" fontId="0" fillId="0" borderId="287" xfId="0" applyBorder="1" applyAlignment="1" applyProtection="1">
      <alignment horizontal="left" vertical="center" wrapText="1"/>
      <protection locked="0"/>
    </xf>
    <xf numFmtId="0" fontId="0" fillId="0" borderId="268" xfId="0" applyBorder="1" applyAlignment="1" applyProtection="1">
      <alignment horizontal="left" vertical="center"/>
      <protection locked="0"/>
    </xf>
    <xf numFmtId="0" fontId="0" fillId="0" borderId="285" xfId="0" applyBorder="1" applyAlignment="1" applyProtection="1">
      <alignment horizontal="left" vertical="center" wrapText="1"/>
      <protection locked="0"/>
    </xf>
    <xf numFmtId="0" fontId="0" fillId="0" borderId="267" xfId="0" applyBorder="1" applyAlignment="1" applyProtection="1">
      <alignment horizontal="left" vertical="center"/>
      <protection locked="0"/>
    </xf>
    <xf numFmtId="0" fontId="0" fillId="0" borderId="295" xfId="0" applyBorder="1" applyAlignment="1" applyProtection="1">
      <alignment horizontal="left" vertical="center"/>
      <protection locked="0"/>
    </xf>
    <xf numFmtId="0" fontId="0" fillId="0" borderId="296" xfId="0" applyBorder="1" applyAlignment="1" applyProtection="1">
      <alignment horizontal="left" vertical="center"/>
      <protection locked="0"/>
    </xf>
    <xf numFmtId="0" fontId="0" fillId="0" borderId="288"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276" xfId="0" applyBorder="1" applyAlignment="1" applyProtection="1">
      <alignment horizontal="left" vertical="center"/>
      <protection locked="0"/>
    </xf>
    <xf numFmtId="0" fontId="0" fillId="15" borderId="4" xfId="0" applyFill="1" applyBorder="1" applyAlignment="1" applyProtection="1">
      <alignment horizontal="left" vertical="center"/>
    </xf>
    <xf numFmtId="0" fontId="0" fillId="15" borderId="0" xfId="0" applyFill="1" applyBorder="1" applyAlignment="1" applyProtection="1">
      <alignment horizontal="left" vertical="center"/>
    </xf>
    <xf numFmtId="0" fontId="0" fillId="0" borderId="282" xfId="0" applyBorder="1" applyAlignment="1" applyProtection="1">
      <alignment horizontal="left" vertical="center"/>
      <protection locked="0"/>
    </xf>
    <xf numFmtId="0" fontId="0" fillId="0" borderId="283" xfId="0" applyBorder="1" applyAlignment="1" applyProtection="1">
      <alignment horizontal="left" vertical="center"/>
      <protection locked="0"/>
    </xf>
    <xf numFmtId="0" fontId="0" fillId="0" borderId="284" xfId="0" applyBorder="1" applyAlignment="1" applyProtection="1">
      <alignment horizontal="left" vertical="center"/>
      <protection locked="0"/>
    </xf>
    <xf numFmtId="0" fontId="0" fillId="0" borderId="286" xfId="0" applyBorder="1" applyAlignment="1" applyProtection="1">
      <alignment horizontal="left" vertical="center"/>
      <protection locked="0"/>
    </xf>
    <xf numFmtId="0" fontId="0" fillId="0" borderId="264" xfId="0" applyBorder="1" applyAlignment="1" applyProtection="1">
      <alignment horizontal="left" vertical="center"/>
      <protection locked="0"/>
    </xf>
    <xf numFmtId="0" fontId="0" fillId="0" borderId="263" xfId="0" applyBorder="1" applyAlignment="1" applyProtection="1">
      <alignment horizontal="left" vertical="center"/>
      <protection locked="0"/>
    </xf>
    <xf numFmtId="0" fontId="0" fillId="15" borderId="253" xfId="0" applyFill="1" applyBorder="1" applyAlignment="1" applyProtection="1">
      <alignment horizontal="left" vertical="center"/>
    </xf>
    <xf numFmtId="0" fontId="0" fillId="0" borderId="282" xfId="0" applyBorder="1" applyAlignment="1" applyProtection="1">
      <alignment horizontal="left" vertical="center" wrapText="1"/>
      <protection locked="0"/>
    </xf>
    <xf numFmtId="0" fontId="0" fillId="0" borderId="290" xfId="0" applyBorder="1" applyAlignment="1" applyProtection="1">
      <alignment horizontal="left" vertical="center"/>
      <protection locked="0"/>
    </xf>
    <xf numFmtId="0" fontId="0" fillId="0" borderId="291" xfId="0" applyBorder="1" applyAlignment="1" applyProtection="1">
      <alignment horizontal="left" vertical="center"/>
      <protection locked="0"/>
    </xf>
    <xf numFmtId="0" fontId="0" fillId="0" borderId="292" xfId="0" applyBorder="1" applyAlignment="1" applyProtection="1">
      <alignment horizontal="left" vertical="center"/>
      <protection locked="0"/>
    </xf>
    <xf numFmtId="197" fontId="0" fillId="17" borderId="293" xfId="0" applyNumberFormat="1" applyFill="1" applyBorder="1" applyAlignment="1" applyProtection="1">
      <alignment horizontal="center" vertical="center"/>
    </xf>
    <xf numFmtId="197" fontId="0" fillId="17" borderId="294" xfId="0" applyNumberFormat="1" applyFill="1" applyBorder="1" applyAlignment="1" applyProtection="1">
      <alignment horizontal="center" vertical="center"/>
    </xf>
    <xf numFmtId="0" fontId="0" fillId="0" borderId="297" xfId="0" applyBorder="1" applyAlignment="1" applyProtection="1">
      <alignment horizontal="left" vertical="center"/>
      <protection locked="0"/>
    </xf>
    <xf numFmtId="0" fontId="0" fillId="0" borderId="265" xfId="0" applyBorder="1" applyAlignment="1" applyProtection="1">
      <alignment horizontal="left" vertical="center"/>
      <protection locked="0"/>
    </xf>
    <xf numFmtId="0" fontId="0" fillId="0" borderId="277" xfId="0" applyBorder="1" applyAlignment="1" applyProtection="1">
      <alignment horizontal="left" vertical="center"/>
      <protection locked="0"/>
    </xf>
    <xf numFmtId="197" fontId="0" fillId="17" borderId="298" xfId="0" applyNumberFormat="1" applyFill="1" applyBorder="1" applyAlignment="1" applyProtection="1">
      <alignment horizontal="center" vertical="center"/>
    </xf>
    <xf numFmtId="0" fontId="0" fillId="0" borderId="268" xfId="0" applyBorder="1" applyAlignment="1" applyProtection="1">
      <alignment horizontal="left" vertical="center" wrapText="1"/>
      <protection locked="0"/>
    </xf>
    <xf numFmtId="0" fontId="0" fillId="0" borderId="267" xfId="0" applyBorder="1" applyAlignment="1" applyProtection="1">
      <alignment horizontal="left" vertical="center" wrapText="1"/>
      <protection locked="0"/>
    </xf>
    <xf numFmtId="201" fontId="0" fillId="1" borderId="278" xfId="0" applyNumberFormat="1" applyFill="1" applyBorder="1" applyAlignment="1" applyProtection="1">
      <alignment horizontal="left" vertical="center" wrapText="1"/>
      <protection locked="0"/>
    </xf>
    <xf numFmtId="201" fontId="0" fillId="1" borderId="280" xfId="0" applyNumberFormat="1" applyFill="1" applyBorder="1" applyAlignment="1" applyProtection="1">
      <alignment horizontal="left" vertical="center" wrapText="1"/>
      <protection locked="0"/>
    </xf>
    <xf numFmtId="0" fontId="0" fillId="15" borderId="282" xfId="0" applyFill="1" applyBorder="1" applyAlignment="1">
      <alignment horizontal="left" vertical="top"/>
    </xf>
    <xf numFmtId="0" fontId="0" fillId="15" borderId="283" xfId="0" applyFill="1" applyBorder="1" applyAlignment="1">
      <alignment horizontal="left" vertical="top"/>
    </xf>
    <xf numFmtId="0" fontId="0" fillId="15" borderId="284" xfId="0" applyFill="1" applyBorder="1" applyAlignment="1">
      <alignment horizontal="left" vertical="top"/>
    </xf>
    <xf numFmtId="0" fontId="0" fillId="15" borderId="285" xfId="0" applyFill="1" applyBorder="1" applyAlignment="1">
      <alignment horizontal="left" vertical="top"/>
    </xf>
    <xf numFmtId="0" fontId="0" fillId="15" borderId="0" xfId="0" applyFill="1" applyBorder="1" applyAlignment="1">
      <alignment horizontal="left" vertical="top"/>
    </xf>
    <xf numFmtId="0" fontId="0" fillId="15" borderId="267" xfId="0" applyFill="1" applyBorder="1" applyAlignment="1">
      <alignment horizontal="left" vertical="top"/>
    </xf>
    <xf numFmtId="0" fontId="0" fillId="15" borderId="286" xfId="0" applyFill="1" applyBorder="1" applyAlignment="1">
      <alignment horizontal="left" vertical="top"/>
    </xf>
    <xf numFmtId="0" fontId="0" fillId="15" borderId="264" xfId="0" applyFill="1" applyBorder="1" applyAlignment="1">
      <alignment horizontal="left" vertical="top"/>
    </xf>
    <xf numFmtId="0" fontId="0" fillId="15" borderId="263" xfId="0" applyFill="1" applyBorder="1" applyAlignment="1">
      <alignment horizontal="left" vertical="top"/>
    </xf>
    <xf numFmtId="0" fontId="0" fillId="15" borderId="113" xfId="0" applyFill="1" applyBorder="1" applyAlignment="1" applyProtection="1">
      <alignment horizontal="left" vertical="center"/>
    </xf>
    <xf numFmtId="0" fontId="0" fillId="15" borderId="40" xfId="0" applyFill="1" applyBorder="1" applyAlignment="1" applyProtection="1">
      <alignment horizontal="left" vertical="center"/>
    </xf>
    <xf numFmtId="0" fontId="0" fillId="15" borderId="33" xfId="0" applyFill="1" applyBorder="1" applyAlignment="1" applyProtection="1">
      <alignment horizontal="left" vertical="center"/>
    </xf>
    <xf numFmtId="0" fontId="0" fillId="21" borderId="35" xfId="0" applyFill="1" applyBorder="1" applyAlignment="1" applyProtection="1">
      <alignment horizontal="left" vertical="top"/>
    </xf>
    <xf numFmtId="0" fontId="0" fillId="21" borderId="11" xfId="0" applyFill="1" applyBorder="1" applyAlignment="1" applyProtection="1">
      <alignment horizontal="left" vertical="top"/>
    </xf>
    <xf numFmtId="0" fontId="0" fillId="21" borderId="59" xfId="0" applyFill="1" applyBorder="1" applyAlignment="1" applyProtection="1">
      <alignment horizontal="left" vertical="top"/>
    </xf>
    <xf numFmtId="0" fontId="0" fillId="21" borderId="4" xfId="0" applyFill="1" applyBorder="1" applyAlignment="1" applyProtection="1">
      <alignment horizontal="left" vertical="top"/>
    </xf>
    <xf numFmtId="0" fontId="0" fillId="21" borderId="0" xfId="0" applyFill="1" applyBorder="1" applyAlignment="1" applyProtection="1">
      <alignment horizontal="left" vertical="top"/>
    </xf>
    <xf numFmtId="0" fontId="0" fillId="21" borderId="226" xfId="0" applyFill="1" applyBorder="1" applyAlignment="1" applyProtection="1">
      <alignment horizontal="left" vertical="top"/>
    </xf>
    <xf numFmtId="0" fontId="0" fillId="21" borderId="128" xfId="0" applyFill="1" applyBorder="1" applyAlignment="1" applyProtection="1">
      <alignment horizontal="left" vertical="top"/>
    </xf>
    <xf numFmtId="0" fontId="0" fillId="21" borderId="3" xfId="0" applyFill="1" applyBorder="1" applyAlignment="1" applyProtection="1">
      <alignment horizontal="left" vertical="top"/>
    </xf>
    <xf numFmtId="0" fontId="0" fillId="21" borderId="125" xfId="0" applyFill="1" applyBorder="1" applyAlignment="1" applyProtection="1">
      <alignment horizontal="left" vertical="top"/>
    </xf>
    <xf numFmtId="0" fontId="0" fillId="1" borderId="11" xfId="0" applyFill="1" applyBorder="1" applyAlignment="1" applyProtection="1">
      <alignment horizontal="left" vertical="center"/>
    </xf>
    <xf numFmtId="0" fontId="0" fillId="1" borderId="28" xfId="0" applyFill="1" applyBorder="1" applyAlignment="1" applyProtection="1">
      <alignment horizontal="left" vertical="center"/>
    </xf>
    <xf numFmtId="0" fontId="0" fillId="1" borderId="3" xfId="0" applyFill="1" applyBorder="1" applyAlignment="1" applyProtection="1">
      <alignment horizontal="left" vertical="center"/>
    </xf>
    <xf numFmtId="0" fontId="0" fillId="1" borderId="10" xfId="0" applyFill="1" applyBorder="1" applyAlignment="1" applyProtection="1">
      <alignment horizontal="left" vertical="center"/>
    </xf>
    <xf numFmtId="0" fontId="0" fillId="11" borderId="4" xfId="0" applyFill="1" applyBorder="1" applyAlignment="1" applyProtection="1">
      <alignment horizontal="left" vertical="center"/>
    </xf>
    <xf numFmtId="0" fontId="0" fillId="11" borderId="0" xfId="0" applyFill="1" applyBorder="1" applyAlignment="1" applyProtection="1">
      <alignment horizontal="left" vertical="center"/>
    </xf>
    <xf numFmtId="195" fontId="0" fillId="1" borderId="113" xfId="0" applyNumberFormat="1" applyFill="1" applyBorder="1" applyAlignment="1" applyProtection="1">
      <alignment horizontal="center" vertical="center"/>
    </xf>
    <xf numFmtId="195" fontId="0" fillId="1" borderId="40" xfId="0" applyNumberFormat="1" applyFill="1" applyBorder="1" applyAlignment="1" applyProtection="1">
      <alignment horizontal="center" vertical="center"/>
    </xf>
    <xf numFmtId="195" fontId="0" fillId="1" borderId="33" xfId="0" applyNumberFormat="1" applyFill="1" applyBorder="1" applyAlignment="1" applyProtection="1">
      <alignment horizontal="center" vertical="center"/>
    </xf>
    <xf numFmtId="0" fontId="3" fillId="0" borderId="2" xfId="0" applyFont="1" applyBorder="1" applyAlignment="1">
      <alignment horizontal="left" vertical="center"/>
    </xf>
    <xf numFmtId="0" fontId="0" fillId="15" borderId="34" xfId="0" applyFill="1" applyBorder="1" applyAlignment="1" applyProtection="1">
      <alignment horizontal="center" vertical="center"/>
    </xf>
    <xf numFmtId="0" fontId="0" fillId="15" borderId="18" xfId="0" applyFill="1" applyBorder="1" applyAlignment="1" applyProtection="1">
      <alignment horizontal="center" vertical="center"/>
    </xf>
    <xf numFmtId="0" fontId="0" fillId="15" borderId="236" xfId="0" applyFill="1" applyBorder="1" applyAlignment="1" applyProtection="1">
      <alignment horizontal="center" vertical="center"/>
    </xf>
    <xf numFmtId="0" fontId="0" fillId="0" borderId="278" xfId="0" applyBorder="1" applyAlignment="1" applyProtection="1">
      <alignment horizontal="left" vertical="center"/>
      <protection locked="0"/>
    </xf>
    <xf numFmtId="0" fontId="0" fillId="0" borderId="279" xfId="0" applyBorder="1" applyAlignment="1" applyProtection="1">
      <alignment horizontal="left" vertical="center"/>
      <protection locked="0"/>
    </xf>
    <xf numFmtId="0" fontId="0" fillId="0" borderId="280" xfId="0" applyBorder="1" applyAlignment="1" applyProtection="1">
      <alignment horizontal="left" vertical="center"/>
      <protection locked="0"/>
    </xf>
    <xf numFmtId="0" fontId="0" fillId="15" borderId="312" xfId="0" applyFill="1" applyBorder="1" applyAlignment="1" applyProtection="1">
      <alignment horizontal="left" vertical="center"/>
    </xf>
    <xf numFmtId="0" fontId="0" fillId="15" borderId="291" xfId="0" applyFill="1" applyBorder="1" applyAlignment="1" applyProtection="1">
      <alignment horizontal="left" vertical="center"/>
    </xf>
    <xf numFmtId="0" fontId="0" fillId="15" borderId="355" xfId="0" applyFill="1" applyBorder="1" applyAlignment="1" applyProtection="1">
      <alignment horizontal="left" vertical="center"/>
    </xf>
    <xf numFmtId="0" fontId="0" fillId="0" borderId="283" xfId="0" applyBorder="1" applyAlignment="1" applyProtection="1">
      <alignment horizontal="left" vertical="center" wrapText="1"/>
      <protection locked="0"/>
    </xf>
    <xf numFmtId="0" fontId="0" fillId="0" borderId="284"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286" xfId="0" applyBorder="1" applyAlignment="1" applyProtection="1">
      <alignment horizontal="left" vertical="center" wrapText="1"/>
      <protection locked="0"/>
    </xf>
    <xf numFmtId="0" fontId="0" fillId="0" borderId="264" xfId="0" applyBorder="1" applyAlignment="1" applyProtection="1">
      <alignment horizontal="left" vertical="center" wrapText="1"/>
      <protection locked="0"/>
    </xf>
    <xf numFmtId="0" fontId="0" fillId="0" borderId="263" xfId="0" applyBorder="1" applyAlignment="1" applyProtection="1">
      <alignment horizontal="left" vertical="center" wrapText="1"/>
      <protection locked="0"/>
    </xf>
    <xf numFmtId="0" fontId="0" fillId="16" borderId="40" xfId="0" applyFill="1" applyBorder="1" applyAlignment="1" applyProtection="1">
      <alignment horizontal="left" vertical="center"/>
    </xf>
    <xf numFmtId="0" fontId="0" fillId="16" borderId="33" xfId="0" applyFill="1" applyBorder="1" applyAlignment="1" applyProtection="1">
      <alignment horizontal="left" vertical="center"/>
    </xf>
    <xf numFmtId="0" fontId="0" fillId="1" borderId="40" xfId="0" applyFill="1" applyBorder="1" applyAlignment="1" applyProtection="1">
      <alignment horizontal="left" vertical="center"/>
    </xf>
    <xf numFmtId="0" fontId="0" fillId="1" borderId="33" xfId="0" applyFill="1" applyBorder="1" applyAlignment="1" applyProtection="1">
      <alignment horizontal="left" vertical="center"/>
    </xf>
    <xf numFmtId="0" fontId="0" fillId="21" borderId="35" xfId="0" applyFill="1" applyBorder="1" applyAlignment="1" applyProtection="1">
      <alignment horizontal="left" vertical="top" wrapText="1"/>
    </xf>
    <xf numFmtId="0" fontId="0" fillId="21" borderId="11" xfId="0" applyFill="1" applyBorder="1" applyAlignment="1" applyProtection="1">
      <alignment horizontal="left" vertical="top" wrapText="1"/>
    </xf>
    <xf numFmtId="0" fontId="0" fillId="21" borderId="59" xfId="0" applyFill="1" applyBorder="1" applyAlignment="1" applyProtection="1">
      <alignment horizontal="left" vertical="top" wrapText="1"/>
    </xf>
    <xf numFmtId="0" fontId="0" fillId="21" borderId="4" xfId="0" applyFill="1" applyBorder="1" applyAlignment="1" applyProtection="1">
      <alignment horizontal="left" vertical="top" wrapText="1"/>
    </xf>
    <xf numFmtId="0" fontId="0" fillId="21" borderId="0" xfId="0" applyFill="1" applyBorder="1" applyAlignment="1" applyProtection="1">
      <alignment horizontal="left" vertical="top" wrapText="1"/>
    </xf>
    <xf numFmtId="0" fontId="0" fillId="21" borderId="226" xfId="0" applyFill="1" applyBorder="1" applyAlignment="1" applyProtection="1">
      <alignment horizontal="left" vertical="top" wrapText="1"/>
    </xf>
    <xf numFmtId="0" fontId="0" fillId="21" borderId="128" xfId="0" applyFill="1" applyBorder="1" applyAlignment="1" applyProtection="1">
      <alignment horizontal="left" vertical="top" wrapText="1"/>
    </xf>
    <xf numFmtId="0" fontId="0" fillId="21" borderId="3" xfId="0" applyFill="1" applyBorder="1" applyAlignment="1" applyProtection="1">
      <alignment horizontal="left" vertical="top" wrapText="1"/>
    </xf>
    <xf numFmtId="0" fontId="0" fillId="21" borderId="125" xfId="0" applyFill="1" applyBorder="1" applyAlignment="1" applyProtection="1">
      <alignment horizontal="left" vertical="top" wrapText="1"/>
    </xf>
    <xf numFmtId="0" fontId="0" fillId="0" borderId="278" xfId="0" applyFont="1" applyBorder="1" applyAlignment="1">
      <alignment horizontal="left" vertical="center" wrapText="1"/>
    </xf>
    <xf numFmtId="0" fontId="0" fillId="0" borderId="279" xfId="0" applyFont="1" applyBorder="1" applyAlignment="1">
      <alignment horizontal="left" vertical="center" wrapText="1"/>
    </xf>
    <xf numFmtId="0" fontId="0" fillId="0" borderId="280" xfId="0" applyFont="1" applyBorder="1" applyAlignment="1">
      <alignment horizontal="left" vertical="center" wrapText="1"/>
    </xf>
    <xf numFmtId="0" fontId="4" fillId="0" borderId="0" xfId="0" applyFont="1" applyAlignment="1">
      <alignment horizontal="left" vertical="center"/>
    </xf>
    <xf numFmtId="0" fontId="0" fillId="0" borderId="41" xfId="0"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xf>
    <xf numFmtId="0" fontId="0" fillId="0" borderId="34" xfId="0" applyBorder="1" applyAlignment="1">
      <alignment horizontal="center" vertical="center"/>
    </xf>
    <xf numFmtId="0" fontId="0" fillId="0" borderId="181" xfId="0" applyBorder="1" applyAlignment="1">
      <alignment horizontal="center" vertical="center" wrapText="1"/>
    </xf>
    <xf numFmtId="0" fontId="0" fillId="0" borderId="269" xfId="0" applyBorder="1" applyAlignment="1">
      <alignment horizontal="center" vertical="center" wrapText="1"/>
    </xf>
    <xf numFmtId="0" fontId="0" fillId="0" borderId="143" xfId="0" applyBorder="1" applyAlignment="1">
      <alignment horizontal="center" vertical="center" wrapText="1"/>
    </xf>
    <xf numFmtId="0" fontId="0" fillId="0" borderId="5" xfId="0" applyBorder="1" applyAlignment="1">
      <alignment horizontal="center" vertical="center"/>
    </xf>
    <xf numFmtId="0" fontId="0" fillId="0" borderId="65" xfId="0" applyBorder="1" applyAlignment="1">
      <alignment horizontal="center" vertical="center"/>
    </xf>
    <xf numFmtId="0" fontId="0" fillId="0" borderId="407" xfId="0" applyFont="1" applyBorder="1" applyAlignment="1">
      <alignment horizontal="left" vertical="center" wrapText="1"/>
    </xf>
    <xf numFmtId="0" fontId="0" fillId="0" borderId="408" xfId="0" applyFont="1" applyBorder="1" applyAlignment="1">
      <alignment horizontal="left" vertical="center" wrapText="1"/>
    </xf>
    <xf numFmtId="0" fontId="0" fillId="0" borderId="406" xfId="0" applyFont="1" applyBorder="1" applyAlignment="1">
      <alignment horizontal="left" vertical="center" wrapText="1"/>
    </xf>
    <xf numFmtId="0" fontId="0" fillId="0" borderId="409" xfId="0" applyFont="1" applyBorder="1" applyAlignment="1">
      <alignment horizontal="left" vertical="center" wrapText="1"/>
    </xf>
    <xf numFmtId="0" fontId="0" fillId="0" borderId="325" xfId="0" applyBorder="1" applyAlignment="1">
      <alignment horizontal="center" vertical="center"/>
    </xf>
    <xf numFmtId="0" fontId="0" fillId="0" borderId="402" xfId="0" applyBorder="1" applyAlignment="1">
      <alignment horizontal="center" vertical="center"/>
    </xf>
    <xf numFmtId="0" fontId="0" fillId="0" borderId="403" xfId="0" applyBorder="1" applyAlignment="1">
      <alignment horizontal="center" vertical="center" wrapText="1"/>
    </xf>
    <xf numFmtId="0" fontId="0" fillId="0" borderId="404" xfId="0" applyBorder="1" applyAlignment="1">
      <alignment horizontal="center" vertical="center" wrapText="1"/>
    </xf>
    <xf numFmtId="0" fontId="0" fillId="0" borderId="277" xfId="0" applyBorder="1" applyAlignment="1">
      <alignment horizontal="center" vertical="center" wrapText="1"/>
    </xf>
    <xf numFmtId="0" fontId="25" fillId="0" borderId="40"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113" xfId="0" applyFont="1" applyFill="1" applyBorder="1" applyAlignment="1">
      <alignment horizontal="left" vertical="center" wrapText="1"/>
    </xf>
    <xf numFmtId="0" fontId="25" fillId="0" borderId="113" xfId="0" applyFont="1" applyFill="1" applyBorder="1" applyAlignment="1">
      <alignment horizontal="left" vertical="center" wrapText="1" shrinkToFit="1"/>
    </xf>
    <xf numFmtId="0" fontId="25" fillId="0" borderId="40" xfId="0" applyFont="1" applyFill="1" applyBorder="1" applyAlignment="1">
      <alignment horizontal="left" vertical="center" shrinkToFit="1"/>
    </xf>
    <xf numFmtId="0" fontId="25" fillId="0" borderId="36" xfId="0" applyFont="1" applyFill="1" applyBorder="1" applyAlignment="1">
      <alignment horizontal="left" vertical="center" shrinkToFit="1"/>
    </xf>
    <xf numFmtId="0" fontId="29" fillId="0" borderId="40"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60" fillId="0" borderId="113" xfId="0" applyFont="1" applyFill="1" applyBorder="1" applyAlignment="1">
      <alignment horizontal="left" vertical="center" wrapText="1" shrinkToFit="1"/>
    </xf>
    <xf numFmtId="0" fontId="60" fillId="0" borderId="40" xfId="0" applyFont="1" applyFill="1" applyBorder="1" applyAlignment="1">
      <alignment horizontal="left" vertical="center" wrapText="1" shrinkToFit="1"/>
    </xf>
    <xf numFmtId="0" fontId="60" fillId="0" borderId="36" xfId="0" applyFont="1" applyFill="1" applyBorder="1" applyAlignment="1">
      <alignment horizontal="left" vertical="center" wrapText="1" shrinkToFit="1"/>
    </xf>
    <xf numFmtId="0" fontId="25" fillId="0" borderId="61" xfId="0" applyFont="1" applyFill="1" applyBorder="1" applyAlignment="1">
      <alignment horizontal="left" vertical="center" wrapText="1"/>
    </xf>
    <xf numFmtId="0" fontId="25" fillId="0" borderId="40" xfId="0" applyFont="1" applyFill="1" applyBorder="1" applyAlignment="1">
      <alignment vertical="center" wrapText="1" shrinkToFit="1"/>
    </xf>
    <xf numFmtId="0" fontId="25" fillId="0" borderId="40" xfId="0" applyFont="1" applyFill="1" applyBorder="1" applyAlignment="1">
      <alignment vertical="center" wrapText="1"/>
    </xf>
    <xf numFmtId="0" fontId="25" fillId="0" borderId="36" xfId="0" applyFont="1" applyFill="1" applyBorder="1" applyAlignment="1">
      <alignment vertical="center" wrapText="1"/>
    </xf>
    <xf numFmtId="0" fontId="29" fillId="0" borderId="113" xfId="0" applyFont="1" applyFill="1" applyBorder="1" applyAlignment="1">
      <alignment horizontal="left" vertical="center" wrapText="1"/>
    </xf>
    <xf numFmtId="0" fontId="25" fillId="0" borderId="40" xfId="0" applyFont="1" applyFill="1" applyBorder="1" applyAlignment="1">
      <alignment horizontal="left" vertical="center" wrapText="1" shrinkToFit="1"/>
    </xf>
    <xf numFmtId="0" fontId="25" fillId="0" borderId="36" xfId="0" applyFont="1" applyFill="1" applyBorder="1" applyAlignment="1">
      <alignment horizontal="left" vertical="center" wrapText="1" shrinkToFit="1"/>
    </xf>
    <xf numFmtId="0" fontId="0" fillId="0" borderId="113" xfId="0" applyFill="1" applyBorder="1" applyAlignment="1">
      <alignment horizontal="center" vertical="center"/>
    </xf>
    <xf numFmtId="0" fontId="0" fillId="0" borderId="40" xfId="0" applyFill="1" applyBorder="1" applyAlignment="1">
      <alignment horizontal="center" vertical="center"/>
    </xf>
    <xf numFmtId="0" fontId="0" fillId="0" borderId="36" xfId="0" applyFill="1" applyBorder="1" applyAlignment="1">
      <alignment horizontal="center" vertical="center"/>
    </xf>
    <xf numFmtId="0" fontId="0" fillId="0" borderId="156" xfId="0" applyFill="1" applyBorder="1" applyAlignment="1">
      <alignment horizontal="center" vertical="center"/>
    </xf>
    <xf numFmtId="0" fontId="25" fillId="0" borderId="113" xfId="0" applyFont="1" applyFill="1" applyBorder="1" applyAlignment="1">
      <alignment vertical="center" wrapText="1"/>
    </xf>
    <xf numFmtId="0" fontId="29" fillId="0" borderId="113" xfId="0" applyFont="1" applyFill="1" applyBorder="1" applyAlignment="1">
      <alignment vertical="center" wrapText="1"/>
    </xf>
    <xf numFmtId="0" fontId="29" fillId="0" borderId="40" xfId="0" applyFont="1" applyFill="1" applyBorder="1" applyAlignment="1">
      <alignment vertical="center" wrapText="1"/>
    </xf>
    <xf numFmtId="0" fontId="29" fillId="0" borderId="36" xfId="0" applyFont="1" applyFill="1" applyBorder="1" applyAlignment="1">
      <alignment vertical="center" wrapText="1"/>
    </xf>
    <xf numFmtId="0" fontId="25" fillId="0" borderId="40" xfId="0" applyFont="1" applyFill="1" applyBorder="1" applyAlignment="1">
      <alignment vertical="center" shrinkToFit="1"/>
    </xf>
    <xf numFmtId="0" fontId="25" fillId="0" borderId="36" xfId="0" applyFont="1" applyFill="1" applyBorder="1" applyAlignment="1">
      <alignment vertical="center" shrinkToFit="1"/>
    </xf>
    <xf numFmtId="0" fontId="25" fillId="0" borderId="113" xfId="0" applyFont="1" applyFill="1" applyBorder="1" applyAlignment="1">
      <alignment vertical="center" wrapText="1" shrinkToFit="1"/>
    </xf>
  </cellXfs>
  <cellStyles count="6">
    <cellStyle name="パーセント" xfId="4" builtinId="5"/>
    <cellStyle name="ハイパーリンク" xfId="5" builtinId="8"/>
    <cellStyle name="標準" xfId="0" builtinId="0"/>
    <cellStyle name="標準_7 レッツ" xfId="1" xr:uid="{00000000-0005-0000-0000-000003000000}"/>
    <cellStyle name="標準_Book3" xfId="2" xr:uid="{00000000-0005-0000-0000-000004000000}"/>
    <cellStyle name="標準_リフレッシュカレンダー" xfId="3" xr:uid="{00000000-0005-0000-0000-000005000000}"/>
  </cellStyles>
  <dxfs count="67">
    <dxf>
      <fill>
        <patternFill patternType="mediumGray"/>
      </fill>
    </dxf>
    <dxf>
      <fill>
        <patternFill patternType="mediumGray"/>
      </fill>
    </dxf>
    <dxf>
      <fill>
        <patternFill patternType="darkUp"/>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bgColor rgb="FFFFFF00"/>
        </patternFill>
      </fill>
    </dxf>
    <dxf>
      <fill>
        <patternFill>
          <bgColor rgb="FF00B0F0"/>
        </patternFill>
      </fill>
    </dxf>
    <dxf>
      <fill>
        <patternFill patternType="lightGray"/>
      </fill>
    </dxf>
    <dxf>
      <fill>
        <patternFill>
          <bgColor rgb="FFFFFF00"/>
        </patternFill>
      </fill>
    </dxf>
    <dxf>
      <fill>
        <patternFill>
          <bgColor rgb="FF00B0F0"/>
        </patternFill>
      </fill>
    </dxf>
    <dxf>
      <fill>
        <patternFill patternType="lightGray"/>
      </fill>
    </dxf>
    <dxf>
      <fill>
        <patternFill patternType="darkDown"/>
      </fill>
    </dxf>
    <dxf>
      <fill>
        <patternFill patternType="darkDown"/>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ont>
        <color auto="1"/>
      </font>
      <fill>
        <patternFill>
          <bgColor rgb="FF00B0F0"/>
        </patternFill>
      </fill>
    </dxf>
    <dxf>
      <fill>
        <patternFill>
          <bgColor rgb="FFFFFF00"/>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bgColor rgb="FFFFFF00"/>
        </patternFill>
      </fill>
    </dxf>
    <dxf>
      <fill>
        <patternFill>
          <bgColor rgb="FF00B0F0"/>
        </patternFill>
      </fill>
    </dxf>
    <dxf>
      <fill>
        <patternFill patternType="lightGray"/>
      </fill>
    </dxf>
    <dxf>
      <fill>
        <patternFill>
          <bgColor rgb="FFFFFF00"/>
        </patternFill>
      </fill>
    </dxf>
    <dxf>
      <fill>
        <patternFill>
          <bgColor rgb="FF00B0F0"/>
        </patternFill>
      </fill>
    </dxf>
    <dxf>
      <fill>
        <patternFill patternType="lightGray"/>
      </fill>
    </dxf>
    <dxf>
      <fill>
        <patternFill patternType="darkDown"/>
      </fill>
    </dxf>
    <dxf>
      <fill>
        <patternFill patternType="darkDown"/>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ont>
        <color auto="1"/>
      </font>
      <fill>
        <patternFill>
          <bgColor rgb="FF00B0F0"/>
        </patternFill>
      </fill>
    </dxf>
    <dxf>
      <fill>
        <patternFill>
          <bgColor rgb="FFFFFF00"/>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ont>
        <color theme="0"/>
      </font>
      <fill>
        <patternFill>
          <bgColor rgb="FFFF0000"/>
        </patternFill>
      </fill>
    </dxf>
    <dxf>
      <fill>
        <patternFill patternType="darkUp"/>
      </fill>
    </dxf>
    <dxf>
      <fill>
        <patternFill patternType="darkUp"/>
      </fill>
    </dxf>
    <dxf>
      <font>
        <color rgb="FFFF0000"/>
      </font>
      <fill>
        <patternFill patternType="lightUp"/>
      </fill>
    </dxf>
    <dxf>
      <font>
        <color rgb="FFFF0000"/>
      </font>
      <fill>
        <patternFill patternType="lightUp"/>
      </fill>
    </dxf>
    <dxf>
      <fill>
        <patternFill patternType="lightUp"/>
      </fill>
    </dxf>
    <dxf>
      <fill>
        <patternFill patternType="darkUp"/>
      </fill>
    </dxf>
  </dxfs>
  <tableStyles count="0" defaultTableStyle="TableStyleMedium2" defaultPivotStyle="PivotStyleLight16"/>
  <colors>
    <mruColors>
      <color rgb="FFFFFF99"/>
      <color rgb="FFCCFFFF"/>
      <color rgb="FFCCFFCC"/>
      <color rgb="FFFF00FF"/>
      <color rgb="FFFFFF66"/>
      <color rgb="FFCC00FF"/>
      <color rgb="FF00B0F0"/>
      <color rgb="FFFFE7FF"/>
      <color rgb="FF0000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46566</xdr:colOff>
      <xdr:row>31</xdr:row>
      <xdr:rowOff>116417</xdr:rowOff>
    </xdr:from>
    <xdr:to>
      <xdr:col>16</xdr:col>
      <xdr:colOff>508000</xdr:colOff>
      <xdr:row>39</xdr:row>
      <xdr:rowOff>177800</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6566" y="9006417"/>
          <a:ext cx="9495367" cy="2296583"/>
        </a:xfrm>
        <a:prstGeom prst="rect">
          <a:avLst/>
        </a:prstGeom>
        <a:solidFill>
          <a:srgbClr val="FFE7FF"/>
        </a:solidFill>
        <a:ln w="28575" cmpd="sng">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直近３回の受託実績において、就職率３５％未満の科目が１科目でもある場合、「就職実積率向上計画書」を提出してください。</a:t>
          </a:r>
          <a:endParaRPr kumimoji="1" lang="en-US" altLang="ja-JP" sz="1600" b="1" i="0" u="sng"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直近３回の受託実績とは</a:t>
          </a:r>
          <a:r>
            <a:rPr kumimoji="1" lang="en-US" altLang="ja-JP"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提案科目のコース分類と同一コース分類に属する科目で、就職率が出ている科目から遡って３回分の訓練科目</a:t>
          </a:r>
          <a:endParaRPr kumimoji="1" lang="en-US" altLang="ja-JP"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「就職実積率向上計画書」は、</a:t>
          </a:r>
          <a:r>
            <a:rPr kumimoji="1" lang="ja-JP" altLang="en-US" sz="1600" b="0" i="0" u="sng"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紙ベース（要代表者印）とデータ両方での提出</a:t>
          </a:r>
          <a:r>
            <a:rPr kumimoji="1" lang="ja-JP" altLang="en-US"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が必要です。</a:t>
          </a:r>
          <a:endParaRPr kumimoji="1" lang="en-US" altLang="ja-JP"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開講前の科目は、「開講時期」から「定員」までの欄を入力してください。</a:t>
          </a:r>
          <a:endParaRPr kumimoji="1" lang="en-US" altLang="ja-JP"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開講中の科目は、「開講時期」から「就職のための中途退校」までの欄を入力してください。</a:t>
          </a:r>
          <a:endParaRPr kumimoji="1" lang="en-US" altLang="ja-JP" sz="1600" b="0" i="0" u="none" strike="sng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xdr:col>
      <xdr:colOff>204107</xdr:colOff>
      <xdr:row>1</xdr:row>
      <xdr:rowOff>108857</xdr:rowOff>
    </xdr:from>
    <xdr:to>
      <xdr:col>17</xdr:col>
      <xdr:colOff>13608</xdr:colOff>
      <xdr:row>20</xdr:row>
      <xdr:rowOff>13607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08214" y="326571"/>
          <a:ext cx="10218965" cy="5388429"/>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a:t>シートごと削除を考えています。</a:t>
          </a:r>
          <a:endParaRPr kumimoji="1" lang="ja-JP" altLang="en-US" sz="6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xdr:row>
      <xdr:rowOff>0</xdr:rowOff>
    </xdr:from>
    <xdr:to>
      <xdr:col>1</xdr:col>
      <xdr:colOff>171450</xdr:colOff>
      <xdr:row>4</xdr:row>
      <xdr:rowOff>0</xdr:rowOff>
    </xdr:to>
    <xdr:sp macro="" textlink="">
      <xdr:nvSpPr>
        <xdr:cNvPr id="3143" name="AutoShape 1">
          <a:extLst>
            <a:ext uri="{FF2B5EF4-FFF2-40B4-BE49-F238E27FC236}">
              <a16:creationId xmlns:a16="http://schemas.microsoft.com/office/drawing/2014/main" id="{00000000-0008-0000-0400-0000470C0000}"/>
            </a:ext>
          </a:extLst>
        </xdr:cNvPr>
        <xdr:cNvSpPr>
          <a:spLocks/>
        </xdr:cNvSpPr>
      </xdr:nvSpPr>
      <xdr:spPr bwMode="auto">
        <a:xfrm>
          <a:off x="371475" y="1247775"/>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847725</xdr:colOff>
      <xdr:row>4</xdr:row>
      <xdr:rowOff>0</xdr:rowOff>
    </xdr:from>
    <xdr:to>
      <xdr:col>1</xdr:col>
      <xdr:colOff>914400</xdr:colOff>
      <xdr:row>4</xdr:row>
      <xdr:rowOff>0</xdr:rowOff>
    </xdr:to>
    <xdr:sp macro="" textlink="">
      <xdr:nvSpPr>
        <xdr:cNvPr id="3144" name="AutoShape 2">
          <a:extLst>
            <a:ext uri="{FF2B5EF4-FFF2-40B4-BE49-F238E27FC236}">
              <a16:creationId xmlns:a16="http://schemas.microsoft.com/office/drawing/2014/main" id="{00000000-0008-0000-0400-0000480C0000}"/>
            </a:ext>
          </a:extLst>
        </xdr:cNvPr>
        <xdr:cNvSpPr>
          <a:spLocks/>
        </xdr:cNvSpPr>
      </xdr:nvSpPr>
      <xdr:spPr bwMode="auto">
        <a:xfrm>
          <a:off x="1123950" y="1247775"/>
          <a:ext cx="666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4</xdr:row>
      <xdr:rowOff>0</xdr:rowOff>
    </xdr:from>
    <xdr:to>
      <xdr:col>1</xdr:col>
      <xdr:colOff>171450</xdr:colOff>
      <xdr:row>4</xdr:row>
      <xdr:rowOff>0</xdr:rowOff>
    </xdr:to>
    <xdr:sp macro="" textlink="">
      <xdr:nvSpPr>
        <xdr:cNvPr id="2" name="AutoShape 1">
          <a:extLst>
            <a:ext uri="{FF2B5EF4-FFF2-40B4-BE49-F238E27FC236}">
              <a16:creationId xmlns:a16="http://schemas.microsoft.com/office/drawing/2014/main" id="{00000000-0008-0000-0500-000002000000}"/>
            </a:ext>
          </a:extLst>
        </xdr:cNvPr>
        <xdr:cNvSpPr>
          <a:spLocks/>
        </xdr:cNvSpPr>
      </xdr:nvSpPr>
      <xdr:spPr bwMode="auto">
        <a:xfrm>
          <a:off x="371475" y="1247775"/>
          <a:ext cx="7620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847725</xdr:colOff>
      <xdr:row>4</xdr:row>
      <xdr:rowOff>0</xdr:rowOff>
    </xdr:from>
    <xdr:to>
      <xdr:col>1</xdr:col>
      <xdr:colOff>914400</xdr:colOff>
      <xdr:row>4</xdr:row>
      <xdr:rowOff>0</xdr:rowOff>
    </xdr:to>
    <xdr:sp macro="" textlink="">
      <xdr:nvSpPr>
        <xdr:cNvPr id="3" name="AutoShape 2">
          <a:extLst>
            <a:ext uri="{FF2B5EF4-FFF2-40B4-BE49-F238E27FC236}">
              <a16:creationId xmlns:a16="http://schemas.microsoft.com/office/drawing/2014/main" id="{00000000-0008-0000-0500-000003000000}"/>
            </a:ext>
          </a:extLst>
        </xdr:cNvPr>
        <xdr:cNvSpPr>
          <a:spLocks/>
        </xdr:cNvSpPr>
      </xdr:nvSpPr>
      <xdr:spPr bwMode="auto">
        <a:xfrm>
          <a:off x="1123950" y="1247775"/>
          <a:ext cx="66675"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201081</xdr:colOff>
      <xdr:row>5</xdr:row>
      <xdr:rowOff>444499</xdr:rowOff>
    </xdr:from>
    <xdr:to>
      <xdr:col>19</xdr:col>
      <xdr:colOff>423331</xdr:colOff>
      <xdr:row>7</xdr:row>
      <xdr:rowOff>306916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7821081" y="2084916"/>
          <a:ext cx="5037667" cy="486833"/>
        </a:xfrm>
        <a:prstGeom prst="rect">
          <a:avLst/>
        </a:prstGeom>
        <a:ln>
          <a:prstDash val="dash"/>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ja-JP" altLang="en-US" sz="1100"/>
            <a:t>「１０　月別カリキュラム」と科目名、時間数が一致していることを確認してください。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216835</xdr:colOff>
      <xdr:row>14</xdr:row>
      <xdr:rowOff>336178</xdr:rowOff>
    </xdr:from>
    <xdr:to>
      <xdr:col>18</xdr:col>
      <xdr:colOff>459443</xdr:colOff>
      <xdr:row>16</xdr:row>
      <xdr:rowOff>156884</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7960100" y="5446060"/>
          <a:ext cx="5711078" cy="593912"/>
        </a:xfrm>
        <a:prstGeom prst="rect">
          <a:avLst/>
        </a:prstGeom>
        <a:ln>
          <a:prstDash val="dash"/>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l"/>
          <a:r>
            <a:rPr kumimoji="1" lang="en-US" altLang="ja-JP" sz="1100"/>
            <a:t>※</a:t>
          </a:r>
          <a:r>
            <a:rPr kumimoji="1" lang="ja-JP" altLang="en-US" sz="1100"/>
            <a:t>「１０　月別カリキュラム」と科目名、時間数が一致していることを確認してください。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101476</xdr:colOff>
      <xdr:row>15</xdr:row>
      <xdr:rowOff>167465</xdr:rowOff>
    </xdr:from>
    <xdr:to>
      <xdr:col>34</xdr:col>
      <xdr:colOff>26943</xdr:colOff>
      <xdr:row>25</xdr:row>
      <xdr:rowOff>272143</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19859047" y="2970536"/>
          <a:ext cx="5395539" cy="350646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　「７就職支援の概要・カリキュラム」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（実）Ｅｘｃｅｌ実習①、（実）Ｅｘｃｅｌ実習②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　「７就職支援の概要・カリキュラム」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a:p>
          <a:endParaRPr kumimoji="1" lang="en-US" altLang="ja-JP" sz="1100"/>
        </a:p>
        <a:p>
          <a:endParaRPr kumimoji="1" lang="en-US" altLang="ja-JP" sz="1100"/>
        </a:p>
        <a:p>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101476</xdr:colOff>
      <xdr:row>15</xdr:row>
      <xdr:rowOff>167465</xdr:rowOff>
    </xdr:from>
    <xdr:to>
      <xdr:col>34</xdr:col>
      <xdr:colOff>26943</xdr:colOff>
      <xdr:row>26</xdr:row>
      <xdr:rowOff>122464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19859047" y="2970536"/>
          <a:ext cx="5395539" cy="369696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a:t>
          </a:r>
          <a:r>
            <a:rPr kumimoji="1" lang="ja-JP" altLang="en-US" sz="1100"/>
            <a:t>月別カリキュラム記載事項の注意点</a:t>
          </a:r>
          <a:r>
            <a:rPr kumimoji="1" lang="en-US" altLang="ja-JP" sz="1100"/>
            <a:t>】</a:t>
          </a:r>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「科目名」は、以下のワークシートに記載されている</a:t>
          </a:r>
          <a:r>
            <a:rPr kumimoji="1" lang="ja-JP" altLang="ja-JP" sz="1100">
              <a:solidFill>
                <a:schemeClr val="dk1"/>
              </a:solidFill>
              <a:effectLst/>
              <a:latin typeface="+mn-lt"/>
              <a:ea typeface="+mn-ea"/>
              <a:cs typeface="+mn-cs"/>
            </a:rPr>
            <a:t>「科目名」を記載願います。</a:t>
          </a:r>
          <a:endParaRPr lang="ja-JP" altLang="ja-JP">
            <a:effectLst/>
          </a:endParaRPr>
        </a:p>
        <a:p>
          <a:r>
            <a:rPr kumimoji="1" lang="ja-JP" altLang="en-US" sz="1100"/>
            <a:t>　　「６　カリキュラム」、　「７就職支援の概要・カリキュラム」</a:t>
          </a:r>
          <a:endParaRPr kumimoji="1" lang="en-US" altLang="ja-JP" sz="1100"/>
        </a:p>
        <a:p>
          <a:endParaRPr kumimoji="1" lang="en-US" altLang="ja-JP" sz="1100"/>
        </a:p>
        <a:p>
          <a:r>
            <a:rPr kumimoji="1" lang="ja-JP" altLang="en-US" sz="1100"/>
            <a:t>◇ 科目名の先頭に、「学科」の場合は（学）、「実技」の場合は（実）、「就職支援」の場合は（就）を記載願います。</a:t>
          </a:r>
          <a:endParaRPr kumimoji="1" lang="en-US" altLang="ja-JP" sz="1100"/>
        </a:p>
        <a:p>
          <a:endParaRPr kumimoji="1" lang="en-US" altLang="ja-JP" sz="1100"/>
        </a:p>
        <a:p>
          <a:r>
            <a:rPr kumimoji="1" lang="ja-JP" altLang="en-US" sz="1100"/>
            <a:t>◇ 科目名の末尾に、通し番号を記載願います。</a:t>
          </a:r>
          <a:endParaRPr kumimoji="1" lang="en-US" altLang="ja-JP" sz="1100"/>
        </a:p>
        <a:p>
          <a:r>
            <a:rPr kumimoji="1" lang="ja-JP" altLang="en-US" sz="1100"/>
            <a:t>　　「科目名」＋番号　　→　　（例） （実）Ｅｘｃｅｌ実習①、（実）Ｅｘｃｅｌ実習②</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a:t>
          </a:r>
          <a:r>
            <a:rPr kumimoji="1" lang="ja-JP" altLang="en-US" sz="1100" baseline="0"/>
            <a:t> 各科目の合計が、</a:t>
          </a:r>
          <a:r>
            <a:rPr kumimoji="1" lang="ja-JP" altLang="ja-JP" sz="1100">
              <a:solidFill>
                <a:schemeClr val="dk1"/>
              </a:solidFill>
              <a:effectLst/>
              <a:latin typeface="+mn-lt"/>
              <a:ea typeface="+mn-ea"/>
              <a:cs typeface="+mn-cs"/>
            </a:rPr>
            <a:t>「６　カリキュラム」、　「７就職支援の概要・カリキュラム」</a:t>
          </a:r>
          <a:r>
            <a:rPr kumimoji="1" lang="ja-JP" altLang="en-US" sz="1100">
              <a:solidFill>
                <a:schemeClr val="dk1"/>
              </a:solidFill>
              <a:effectLst/>
              <a:latin typeface="+mn-lt"/>
              <a:ea typeface="+mn-ea"/>
              <a:cs typeface="+mn-cs"/>
            </a:rPr>
            <a:t>に</a:t>
          </a:r>
          <a:endParaRPr kumimoji="1" lang="en-US" altLang="ja-JP"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記載されている科目の合計時間数と合致していることを必ず確認願います。</a:t>
          </a:r>
          <a:endParaRPr kumimoji="1" lang="en-US" altLang="ja-JP" sz="1100">
            <a:solidFill>
              <a:schemeClr val="dk1"/>
            </a:solidFill>
            <a:effectLst/>
            <a:latin typeface="+mn-lt"/>
            <a:ea typeface="+mn-ea"/>
            <a:cs typeface="+mn-cs"/>
          </a:endParaRPr>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　１日のうち、複数科目を実施する場合は、科目ごとに</a:t>
          </a:r>
          <a:endParaRPr kumimoji="1" lang="en-US" altLang="ja-JP" sz="1100"/>
        </a:p>
        <a:p>
          <a:r>
            <a:rPr kumimoji="1" lang="ja-JP" altLang="en-US" sz="1100"/>
            <a:t>　　「科目名」（時間数） </a:t>
          </a:r>
          <a:r>
            <a:rPr kumimoji="1" lang="en-US" altLang="ja-JP" sz="1100"/>
            <a:t>/  </a:t>
          </a:r>
          <a:r>
            <a:rPr kumimoji="1" lang="ja-JP" altLang="ja-JP" sz="1100">
              <a:solidFill>
                <a:schemeClr val="dk1"/>
              </a:solidFill>
              <a:effectLst/>
              <a:latin typeface="+mn-lt"/>
              <a:ea typeface="+mn-ea"/>
              <a:cs typeface="+mn-cs"/>
            </a:rPr>
            <a:t>「科目名」（時間数</a:t>
          </a:r>
          <a:r>
            <a:rPr kumimoji="1" lang="ja-JP" altLang="en-US" sz="1100">
              <a:solidFill>
                <a:schemeClr val="dk1"/>
              </a:solidFill>
              <a:effectLst/>
              <a:latin typeface="+mn-lt"/>
              <a:ea typeface="+mn-ea"/>
              <a:cs typeface="+mn-cs"/>
            </a:rPr>
            <a:t>・・・・として、</a:t>
          </a:r>
          <a:r>
            <a:rPr kumimoji="1" lang="ja-JP" altLang="en-US" sz="1100"/>
            <a:t>記載してください。</a:t>
          </a:r>
          <a:endParaRPr kumimoji="1" lang="en-US" altLang="ja-JP" sz="1100"/>
        </a:p>
        <a:p>
          <a:r>
            <a:rPr kumimoji="1" lang="ja-JP" altLang="en-US" sz="1100"/>
            <a:t>　　（例）　（実）Ｅｘｃｅｌ実習④</a:t>
          </a:r>
          <a:r>
            <a:rPr kumimoji="1" lang="en-US" altLang="ja-JP" sz="1100"/>
            <a:t>(4h</a:t>
          </a:r>
          <a:r>
            <a:rPr kumimoji="1" lang="ja-JP" altLang="en-US" sz="1100"/>
            <a:t>）</a:t>
          </a:r>
          <a:r>
            <a:rPr kumimoji="1" lang="en-US" altLang="ja-JP" sz="1100"/>
            <a:t>/</a:t>
          </a:r>
          <a:r>
            <a:rPr kumimoji="1" lang="ja-JP" altLang="en-US" sz="1100"/>
            <a:t>　（学）総復習（</a:t>
          </a:r>
          <a:r>
            <a:rPr kumimoji="1" lang="en-US" altLang="ja-JP" sz="1100"/>
            <a:t>2h</a:t>
          </a:r>
          <a:r>
            <a:rPr kumimoji="1" lang="ja-JP" altLang="en-US" sz="1100"/>
            <a:t>）</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21.14\&#20877;&#23601;&#32887;&#20419;&#36914;&#35347;&#32244;&#23460;\&#35347;&#32244;&#23460;&#20849;&#26377;\R04&#22996;&#35351;&#35347;&#32244;&#12304;&#27231;&#23494;&#24615;A&#12305;\04%20&#25552;&#26696;&#31185;&#30446;\R4.10&#26376;&#29983;&#65288;&#38626;3.&#12458;&#12531;,&#30701;&#26399;&#38291;,&#12467;&#12531;&#12477;,&#22899;3,&#22899;&#12458;&#12531;&#65289;\1%20&#38626;&#32887;3\02%20&#12473;&#12459;&#12452;IT&#12459;&#12524;&#12483;&#12472;&#19978;&#37326;&#26657;&#65288;&#12458;&#12501;&#12451;&#12473;&#12477;&#12501;&#12488;IT&#12510;&#12473;&#12479;&#12540;&#23455;&#36341;&#31185;&#12539;10&#26376;&#12539;11&#26376;&#65289;3&#12288;&#31532;2&#25945;&#23460;\&#9313;&#12473;&#12459;&#12452;IT&#12459;&#12524;&#12483;&#12472;&#19978;&#37326;&#26657;(&#12458;&#12501;&#12451;&#12473;&#12477;&#12501;&#12488;IT&#12510;&#12473;&#12479;&#12540;&#23455;&#36341;&#31185;&#12289;&#38626;3&#12289;10&#26376;&#12289;11&#26376;&#12289;&#31532;2&#25945;&#234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１契約者及び訓練規模等"/>
      <sheetName val="２-（１）委託実績（東京都）"/>
      <sheetName val="２-（２）委託実績 (東京都以外の公共機関)"/>
      <sheetName val="３訓練実施施設の概要"/>
      <sheetName val="３-２ 訓練実施施設２の概要"/>
      <sheetName val="４訓練の概要"/>
      <sheetName val="５講師名簿"/>
      <sheetName val="６カリキュラム"/>
      <sheetName val="７就職支援の概要・カリキュラム"/>
      <sheetName val="８就職担当名簿"/>
      <sheetName val="９事務担当名簿"/>
      <sheetName val="１０月別カリキュラム(10月)"/>
      <sheetName val="１０月別カリキュラム(11月)"/>
      <sheetName val="１０月別カリキュラム(12月)"/>
      <sheetName val="１１テキスト内訳"/>
      <sheetName val="１２ポジションシート(離職)"/>
      <sheetName val="１３オンライン環境等"/>
      <sheetName val="１４提出物一覧"/>
      <sheetName val="祝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I96"/>
  <sheetViews>
    <sheetView tabSelected="1" view="pageBreakPreview" zoomScale="70" zoomScaleNormal="50" zoomScaleSheetLayoutView="70" workbookViewId="0">
      <selection activeCell="W51" sqref="W51"/>
    </sheetView>
  </sheetViews>
  <sheetFormatPr defaultRowHeight="13.2"/>
  <cols>
    <col min="1" max="1" width="4" customWidth="1"/>
    <col min="2" max="2" width="11.109375" style="4" customWidth="1"/>
    <col min="3" max="26" width="11.109375" customWidth="1"/>
    <col min="27" max="27" width="9.44140625" customWidth="1"/>
    <col min="28" max="28" width="9" customWidth="1"/>
  </cols>
  <sheetData>
    <row r="1" spans="1:33" ht="34.5" customHeight="1" thickTop="1" thickBot="1">
      <c r="A1" s="641" t="s">
        <v>709</v>
      </c>
      <c r="H1" s="331" t="s">
        <v>286</v>
      </c>
      <c r="I1" s="680" t="str">
        <f>IF(O13="可","5月"," ")</f>
        <v xml:space="preserve"> </v>
      </c>
      <c r="J1" s="681" t="str">
        <f>IF(P13="可","6月"," ")</f>
        <v xml:space="preserve"> </v>
      </c>
      <c r="K1" s="681" t="str">
        <f>IF(Q13="可","8月"," ")</f>
        <v xml:space="preserve"> </v>
      </c>
      <c r="L1" s="681" t="str">
        <f>IF(R13="可","10月"," ")</f>
        <v xml:space="preserve"> </v>
      </c>
      <c r="M1" s="681" t="str">
        <f>IF(S13="可","11月"," ")</f>
        <v xml:space="preserve"> </v>
      </c>
      <c r="N1" s="681" t="str">
        <f>IF(T13="可","10月"," ")</f>
        <v xml:space="preserve"> </v>
      </c>
      <c r="O1" s="681" t="str">
        <f>IF(U13="可","1月"," ")</f>
        <v xml:space="preserve"> </v>
      </c>
      <c r="P1" s="681" t="str">
        <f>IF(V13="可","2月"," ")</f>
        <v xml:space="preserve"> </v>
      </c>
      <c r="Q1" s="682" t="str">
        <f>IF(W13="可","3月"," ")</f>
        <v xml:space="preserve"> </v>
      </c>
      <c r="R1" s="382"/>
      <c r="S1" s="1279" t="str">
        <f>+B53</f>
        <v>ウクライナ避難民向け職業訓練</v>
      </c>
      <c r="T1" s="1280"/>
      <c r="U1" s="1276">
        <f>+C53</f>
        <v>0</v>
      </c>
      <c r="V1" s="1277"/>
      <c r="W1" s="1278"/>
    </row>
    <row r="2" spans="1:33" ht="13.5" customHeight="1" thickTop="1">
      <c r="A2" s="119"/>
      <c r="C2" s="34"/>
      <c r="E2" s="1180" t="s">
        <v>290</v>
      </c>
      <c r="F2" s="1180"/>
      <c r="G2" s="1180"/>
      <c r="P2" s="136"/>
      <c r="Q2" s="136"/>
      <c r="S2" s="136"/>
      <c r="T2" s="136"/>
      <c r="U2" s="136"/>
    </row>
    <row r="3" spans="1:33">
      <c r="A3" s="4"/>
      <c r="E3" s="1180"/>
      <c r="F3" s="1180"/>
      <c r="G3" s="1180"/>
    </row>
    <row r="4" spans="1:33" ht="16.2">
      <c r="A4" s="4"/>
      <c r="B4" s="134" t="s">
        <v>203</v>
      </c>
      <c r="E4" s="1181"/>
      <c r="F4" s="1181"/>
      <c r="G4" s="1181"/>
    </row>
    <row r="5" spans="1:33" s="22" customFormat="1" ht="45" customHeight="1">
      <c r="B5" s="1244" t="s">
        <v>64</v>
      </c>
      <c r="C5" s="1182" t="s">
        <v>604</v>
      </c>
      <c r="D5" s="1232" t="s">
        <v>58</v>
      </c>
      <c r="E5" s="1233"/>
      <c r="F5" s="1234"/>
      <c r="G5" s="1244" t="s">
        <v>89</v>
      </c>
      <c r="H5" s="1232" t="s">
        <v>91</v>
      </c>
      <c r="I5" s="1233"/>
      <c r="J5" s="1234"/>
      <c r="K5" s="1265" t="s">
        <v>90</v>
      </c>
      <c r="L5" s="1235" t="s">
        <v>92</v>
      </c>
      <c r="M5" s="1236"/>
      <c r="N5" s="1237"/>
      <c r="O5" s="1241" t="s">
        <v>11</v>
      </c>
      <c r="P5" s="1241" t="s">
        <v>599</v>
      </c>
      <c r="Q5" s="1288" t="s">
        <v>480</v>
      </c>
      <c r="R5" s="1232" t="s">
        <v>22</v>
      </c>
      <c r="S5" s="1233"/>
      <c r="T5" s="1233"/>
      <c r="U5" s="1234"/>
      <c r="V5" s="1175" t="s">
        <v>644</v>
      </c>
      <c r="W5" s="1176"/>
      <c r="X5" s="1177"/>
      <c r="Y5" s="1229" t="s">
        <v>366</v>
      </c>
      <c r="Z5" s="1230"/>
      <c r="AA5" s="1230"/>
      <c r="AB5" s="1231"/>
    </row>
    <row r="6" spans="1:33" s="22" customFormat="1" ht="45" customHeight="1" thickBot="1">
      <c r="B6" s="1245"/>
      <c r="C6" s="1183"/>
      <c r="D6" s="23" t="s">
        <v>55</v>
      </c>
      <c r="E6" s="23" t="s">
        <v>206</v>
      </c>
      <c r="F6" s="99" t="s">
        <v>56</v>
      </c>
      <c r="G6" s="1245"/>
      <c r="H6" s="23" t="s">
        <v>55</v>
      </c>
      <c r="I6" s="23" t="s">
        <v>206</v>
      </c>
      <c r="J6" s="99" t="s">
        <v>56</v>
      </c>
      <c r="K6" s="1266"/>
      <c r="L6" s="42" t="s">
        <v>55</v>
      </c>
      <c r="M6" s="42" t="s">
        <v>53</v>
      </c>
      <c r="N6" s="101" t="s">
        <v>56</v>
      </c>
      <c r="O6" s="1244"/>
      <c r="P6" s="1244"/>
      <c r="Q6" s="1289"/>
      <c r="R6" s="23" t="s">
        <v>600</v>
      </c>
      <c r="S6" s="102" t="s">
        <v>56</v>
      </c>
      <c r="T6" s="102" t="s">
        <v>57</v>
      </c>
      <c r="U6" s="23" t="s">
        <v>173</v>
      </c>
      <c r="V6" s="1119" t="s">
        <v>315</v>
      </c>
      <c r="W6" s="1120" t="s">
        <v>316</v>
      </c>
      <c r="X6" s="101" t="s">
        <v>56</v>
      </c>
      <c r="Y6" s="1048" t="s">
        <v>365</v>
      </c>
      <c r="Z6" s="1047" t="s">
        <v>80</v>
      </c>
      <c r="AA6" s="1171" t="s">
        <v>367</v>
      </c>
      <c r="AB6" s="1172"/>
    </row>
    <row r="7" spans="1:33" s="22" customFormat="1" ht="78" customHeight="1" thickBot="1">
      <c r="B7" s="243"/>
      <c r="C7" s="748"/>
      <c r="D7" s="515"/>
      <c r="E7" s="243"/>
      <c r="F7" s="244"/>
      <c r="G7" s="243"/>
      <c r="H7" s="515"/>
      <c r="I7" s="243"/>
      <c r="J7" s="244"/>
      <c r="K7" s="245"/>
      <c r="L7" s="955"/>
      <c r="M7" s="956"/>
      <c r="N7" s="957"/>
      <c r="O7" s="243"/>
      <c r="P7" s="249"/>
      <c r="Q7" s="523"/>
      <c r="R7" s="243"/>
      <c r="S7" s="244"/>
      <c r="T7" s="244"/>
      <c r="U7" s="728"/>
      <c r="V7" s="956"/>
      <c r="W7" s="956"/>
      <c r="X7" s="957"/>
      <c r="Y7" s="729"/>
      <c r="Z7" s="522"/>
      <c r="AA7" s="1173"/>
      <c r="AB7" s="1174"/>
    </row>
    <row r="8" spans="1:33" s="5" customFormat="1" ht="13.8" thickBot="1">
      <c r="B8" s="9"/>
      <c r="C8" s="126" t="s">
        <v>481</v>
      </c>
      <c r="O8" s="5" t="s">
        <v>336</v>
      </c>
      <c r="Q8" s="126"/>
      <c r="AC8" s="22"/>
      <c r="AD8" s="22"/>
      <c r="AE8" s="22"/>
      <c r="AF8" s="22"/>
      <c r="AG8" s="22"/>
    </row>
    <row r="9" spans="1:33" s="5" customFormat="1" ht="15" customHeight="1" thickBot="1">
      <c r="B9" s="9"/>
      <c r="K9" s="114"/>
      <c r="L9" s="911" t="s">
        <v>314</v>
      </c>
      <c r="Q9" s="126"/>
      <c r="V9" s="1053"/>
      <c r="W9" s="1178" t="s">
        <v>645</v>
      </c>
      <c r="X9" s="1179"/>
      <c r="Y9" s="1179"/>
      <c r="Z9" s="1179"/>
      <c r="AA9" s="1179"/>
    </row>
    <row r="10" spans="1:33" s="5" customFormat="1" ht="16.2">
      <c r="B10" s="135" t="s">
        <v>201</v>
      </c>
      <c r="U10" s="135"/>
      <c r="Y10" s="135"/>
      <c r="Z10" s="135"/>
      <c r="AA10" s="135"/>
      <c r="AC10" s="10"/>
      <c r="AD10" s="135"/>
    </row>
    <row r="11" spans="1:33" s="22" customFormat="1" ht="45" customHeight="1">
      <c r="B11" s="1244" t="s">
        <v>385</v>
      </c>
      <c r="C11" s="1246" t="s">
        <v>503</v>
      </c>
      <c r="D11" s="1250" t="s">
        <v>504</v>
      </c>
      <c r="E11" s="1251"/>
      <c r="F11" s="1248" t="s">
        <v>167</v>
      </c>
      <c r="G11" s="1285" t="s">
        <v>27</v>
      </c>
      <c r="H11" s="1286"/>
      <c r="I11" s="1287"/>
      <c r="J11" s="1290" t="s">
        <v>78</v>
      </c>
      <c r="K11" s="1291"/>
      <c r="L11" s="1292"/>
      <c r="M11" s="1244" t="s">
        <v>185</v>
      </c>
      <c r="N11" s="1242" t="s">
        <v>334</v>
      </c>
      <c r="O11" s="1285" t="s">
        <v>335</v>
      </c>
      <c r="P11" s="1286"/>
      <c r="Q11" s="1286"/>
      <c r="R11" s="1286"/>
      <c r="S11" s="1286"/>
      <c r="T11" s="1286"/>
      <c r="U11" s="1286"/>
      <c r="V11" s="1286"/>
      <c r="W11" s="1287"/>
      <c r="X11" s="1182" t="s">
        <v>459</v>
      </c>
      <c r="Y11" s="1288" t="s">
        <v>711</v>
      </c>
      <c r="Z11" s="1196" t="s">
        <v>708</v>
      </c>
      <c r="AA11" s="1197"/>
      <c r="AB11" s="1284" t="s">
        <v>687</v>
      </c>
      <c r="AC11" s="1197"/>
      <c r="AD11" s="1188"/>
    </row>
    <row r="12" spans="1:33" s="22" customFormat="1" ht="64.2" customHeight="1" thickBot="1">
      <c r="B12" s="1245"/>
      <c r="C12" s="1247"/>
      <c r="D12" s="91" t="s">
        <v>207</v>
      </c>
      <c r="E12" s="348" t="s">
        <v>208</v>
      </c>
      <c r="F12" s="1249"/>
      <c r="G12" s="23" t="s">
        <v>181</v>
      </c>
      <c r="H12" s="23" t="s">
        <v>182</v>
      </c>
      <c r="I12" s="344" t="s">
        <v>319</v>
      </c>
      <c r="J12" s="23" t="s">
        <v>183</v>
      </c>
      <c r="K12" s="23" t="s">
        <v>184</v>
      </c>
      <c r="L12" s="44" t="s">
        <v>150</v>
      </c>
      <c r="M12" s="1245"/>
      <c r="N12" s="1243"/>
      <c r="O12" s="1122" t="s">
        <v>349</v>
      </c>
      <c r="P12" s="1122" t="s">
        <v>350</v>
      </c>
      <c r="Q12" s="1122" t="s">
        <v>618</v>
      </c>
      <c r="R12" s="1122" t="s">
        <v>619</v>
      </c>
      <c r="S12" s="1122" t="s">
        <v>620</v>
      </c>
      <c r="T12" s="1122" t="s">
        <v>621</v>
      </c>
      <c r="U12" s="954" t="s">
        <v>622</v>
      </c>
      <c r="V12" s="1122" t="s">
        <v>623</v>
      </c>
      <c r="W12" s="997" t="s">
        <v>624</v>
      </c>
      <c r="X12" s="1183"/>
      <c r="Y12" s="1289"/>
      <c r="Z12" s="1089" t="s">
        <v>681</v>
      </c>
      <c r="AA12" s="1092" t="s">
        <v>682</v>
      </c>
      <c r="AB12" s="1092" t="s">
        <v>125</v>
      </c>
      <c r="AC12" s="1089" t="s">
        <v>124</v>
      </c>
      <c r="AD12" s="1189"/>
    </row>
    <row r="13" spans="1:33" s="22" customFormat="1" ht="78.75" customHeight="1" thickBot="1">
      <c r="B13" s="809"/>
      <c r="C13" s="810">
        <f>SUM(D13:E13)</f>
        <v>0</v>
      </c>
      <c r="D13" s="811"/>
      <c r="E13" s="812"/>
      <c r="F13" s="807"/>
      <c r="G13" s="813"/>
      <c r="H13" s="813"/>
      <c r="I13" s="814"/>
      <c r="J13" s="808"/>
      <c r="K13" s="808"/>
      <c r="L13" s="815"/>
      <c r="M13" s="808"/>
      <c r="N13" s="816"/>
      <c r="O13" s="1121"/>
      <c r="P13" s="1121"/>
      <c r="Q13" s="1121"/>
      <c r="R13" s="1121"/>
      <c r="S13" s="1121"/>
      <c r="T13" s="1121"/>
      <c r="U13" s="996"/>
      <c r="V13" s="1121"/>
      <c r="W13" s="996"/>
      <c r="X13" s="952"/>
      <c r="Y13" s="952"/>
      <c r="Z13" s="952"/>
      <c r="AA13" s="952"/>
      <c r="AB13" s="1150"/>
      <c r="AC13" s="1151"/>
      <c r="AD13" s="1086"/>
    </row>
    <row r="14" spans="1:33" s="5" customFormat="1" ht="70.2" customHeight="1">
      <c r="B14" s="849"/>
      <c r="C14" s="950" t="s">
        <v>529</v>
      </c>
      <c r="D14" s="1153" t="s">
        <v>702</v>
      </c>
      <c r="E14" s="1214" t="s">
        <v>530</v>
      </c>
      <c r="F14" s="1215"/>
      <c r="G14" s="1215"/>
      <c r="H14" s="852"/>
      <c r="N14" s="853"/>
      <c r="X14" s="965" t="str">
        <f>IF(X13="","",IF(X13="無","提案できません。サービスガイドライン研修を受講してください。",""))</f>
        <v/>
      </c>
    </row>
    <row r="15" spans="1:33" s="5" customFormat="1" ht="86.25" customHeight="1" thickBot="1">
      <c r="B15" s="125"/>
      <c r="C15" s="951">
        <f>SUM(D13:F13)</f>
        <v>0</v>
      </c>
      <c r="D15" s="986"/>
      <c r="E15" s="1154" t="s">
        <v>703</v>
      </c>
      <c r="F15" s="987" t="str">
        <f>IF($D$15="","",$D$15/$C$15)</f>
        <v/>
      </c>
      <c r="G15" s="1216" t="str">
        <f>IF(F15&lt;=20%,"総訓練時間の20％以上は、通所での訓練を実施する必要があります","")</f>
        <v/>
      </c>
      <c r="H15" s="1217"/>
      <c r="I15" s="1217"/>
    </row>
    <row r="16" spans="1:33" s="5" customFormat="1" ht="24" customHeight="1">
      <c r="B16" s="125"/>
      <c r="C16" s="126"/>
      <c r="R16" s="332"/>
    </row>
    <row r="17" spans="2:20" s="5" customFormat="1">
      <c r="B17" s="22"/>
    </row>
    <row r="18" spans="2:20" s="5" customFormat="1" ht="16.2">
      <c r="B18" s="135" t="s">
        <v>202</v>
      </c>
    </row>
    <row r="19" spans="2:20" s="22" customFormat="1" ht="45" customHeight="1">
      <c r="B19" s="1244" t="s">
        <v>337</v>
      </c>
      <c r="C19" s="1232" t="s">
        <v>83</v>
      </c>
      <c r="D19" s="1234"/>
      <c r="E19" s="1242" t="s">
        <v>340</v>
      </c>
      <c r="F19" s="1232" t="s">
        <v>99</v>
      </c>
      <c r="G19" s="1233"/>
      <c r="H19" s="1233"/>
      <c r="I19" s="1233"/>
      <c r="J19" s="1233"/>
      <c r="K19" s="1233"/>
      <c r="L19" s="1234"/>
      <c r="M19" s="1232" t="s">
        <v>342</v>
      </c>
      <c r="N19" s="1233"/>
      <c r="O19" s="1233"/>
      <c r="P19" s="1233"/>
      <c r="Q19" s="1233"/>
      <c r="R19" s="1233"/>
      <c r="S19" s="1234"/>
    </row>
    <row r="20" spans="2:20" s="22" customFormat="1" ht="45" customHeight="1" thickBot="1">
      <c r="B20" s="1245"/>
      <c r="C20" s="40" t="s">
        <v>84</v>
      </c>
      <c r="D20" s="958" t="s">
        <v>168</v>
      </c>
      <c r="E20" s="1243"/>
      <c r="F20" s="23" t="s">
        <v>76</v>
      </c>
      <c r="G20" s="103" t="s">
        <v>171</v>
      </c>
      <c r="H20" s="679" t="s">
        <v>386</v>
      </c>
      <c r="I20" s="115" t="s">
        <v>341</v>
      </c>
      <c r="J20" s="44" t="s">
        <v>188</v>
      </c>
      <c r="K20" s="374" t="s">
        <v>112</v>
      </c>
      <c r="L20" s="44" t="s">
        <v>172</v>
      </c>
      <c r="M20" s="23" t="s">
        <v>76</v>
      </c>
      <c r="N20" s="103" t="s">
        <v>171</v>
      </c>
      <c r="O20" s="679" t="s">
        <v>386</v>
      </c>
      <c r="P20" s="115" t="s">
        <v>341</v>
      </c>
      <c r="Q20" s="44" t="s">
        <v>188</v>
      </c>
      <c r="R20" s="374" t="s">
        <v>112</v>
      </c>
      <c r="S20" s="44" t="s">
        <v>172</v>
      </c>
    </row>
    <row r="21" spans="2:20" s="22" customFormat="1" ht="33" customHeight="1" thickBot="1">
      <c r="B21" s="1267"/>
      <c r="C21" s="1270"/>
      <c r="D21" s="1252" t="str">
        <f>IF(C21="","",ROUNDUP(C21/0.08,0))</f>
        <v/>
      </c>
      <c r="E21" s="1258"/>
      <c r="F21" s="1258"/>
      <c r="G21" s="1190"/>
      <c r="H21" s="1211" t="str">
        <f>IF(ISERROR(G21/$M$13),"",ROUNDDOWN(G21/$M$13,1))</f>
        <v/>
      </c>
      <c r="I21" s="1273"/>
      <c r="J21" s="817"/>
      <c r="K21" s="1258"/>
      <c r="L21" s="1256"/>
      <c r="M21" s="1258"/>
      <c r="N21" s="1281"/>
      <c r="O21" s="1211" t="str">
        <f>IF(ISERROR(N21/$M$13),"",ROUNDDOWN(N21/$M$13,1))</f>
        <v/>
      </c>
      <c r="P21" s="1273"/>
      <c r="Q21" s="959"/>
      <c r="R21" s="1258"/>
      <c r="S21" s="1198"/>
    </row>
    <row r="22" spans="2:20" s="22" customFormat="1" ht="33" customHeight="1" thickBot="1">
      <c r="B22" s="1268"/>
      <c r="C22" s="1271"/>
      <c r="D22" s="1253"/>
      <c r="E22" s="1259"/>
      <c r="F22" s="1259"/>
      <c r="G22" s="1191"/>
      <c r="H22" s="1212"/>
      <c r="I22" s="1274"/>
      <c r="J22" s="818"/>
      <c r="K22" s="1259"/>
      <c r="L22" s="1257"/>
      <c r="M22" s="1259"/>
      <c r="N22" s="1282"/>
      <c r="O22" s="1212"/>
      <c r="P22" s="1274"/>
      <c r="Q22" s="960"/>
      <c r="R22" s="1259"/>
      <c r="S22" s="1199"/>
    </row>
    <row r="23" spans="2:20" s="22" customFormat="1" ht="33" customHeight="1" thickBot="1">
      <c r="B23" s="1269"/>
      <c r="C23" s="1272"/>
      <c r="D23" s="1254"/>
      <c r="E23" s="1260"/>
      <c r="F23" s="1260"/>
      <c r="G23" s="1192"/>
      <c r="H23" s="1213"/>
      <c r="I23" s="1275"/>
      <c r="J23" s="819"/>
      <c r="K23" s="1260"/>
      <c r="L23" s="820"/>
      <c r="M23" s="1260"/>
      <c r="N23" s="1283"/>
      <c r="O23" s="1213"/>
      <c r="P23" s="1275"/>
      <c r="Q23" s="819"/>
      <c r="R23" s="1260"/>
      <c r="S23" s="818"/>
    </row>
    <row r="24" spans="2:20" s="5" customFormat="1" ht="13.5" customHeight="1">
      <c r="B24" s="1255" t="s">
        <v>338</v>
      </c>
      <c r="C24" s="1255"/>
      <c r="D24" s="1255"/>
      <c r="E24" s="1255" t="s">
        <v>339</v>
      </c>
      <c r="F24" s="1255"/>
      <c r="G24" s="1255"/>
      <c r="H24" s="356"/>
      <c r="I24" s="356"/>
      <c r="J24" s="358" t="s">
        <v>347</v>
      </c>
      <c r="K24" s="358"/>
      <c r="L24" s="376"/>
      <c r="M24" s="377" t="s">
        <v>348</v>
      </c>
      <c r="N24" s="376"/>
      <c r="O24" s="376"/>
      <c r="P24" s="376"/>
      <c r="Q24" s="358" t="s">
        <v>347</v>
      </c>
      <c r="R24" s="358"/>
      <c r="S24" s="377" t="s">
        <v>348</v>
      </c>
      <c r="T24" s="377"/>
    </row>
    <row r="25" spans="2:20" s="5" customFormat="1" ht="13.5" customHeight="1">
      <c r="B25" s="362"/>
      <c r="C25" s="362"/>
      <c r="D25" s="362"/>
      <c r="E25" s="362"/>
      <c r="F25" s="362"/>
      <c r="G25" s="7"/>
      <c r="H25" s="7"/>
      <c r="I25" s="22"/>
      <c r="J25" s="22"/>
      <c r="K25" s="376"/>
      <c r="L25" s="376"/>
      <c r="M25" s="377"/>
      <c r="N25" s="376"/>
      <c r="O25" s="376"/>
      <c r="P25" s="376"/>
      <c r="Q25" s="376"/>
      <c r="R25" s="376"/>
      <c r="S25" s="376"/>
      <c r="T25" s="377"/>
    </row>
    <row r="26" spans="2:20" s="5" customFormat="1" ht="13.5" customHeight="1">
      <c r="B26" s="362"/>
      <c r="C26" s="362"/>
      <c r="D26" s="362"/>
      <c r="E26" s="362"/>
      <c r="F26" s="362"/>
      <c r="G26" s="7"/>
      <c r="H26" s="7"/>
      <c r="I26" s="22"/>
      <c r="J26" s="22"/>
      <c r="K26" s="22"/>
      <c r="L26" s="22"/>
      <c r="M26" s="22"/>
    </row>
    <row r="27" spans="2:20" s="5" customFormat="1"/>
    <row r="28" spans="2:20" s="22" customFormat="1" ht="45" customHeight="1">
      <c r="B28" s="1232" t="s">
        <v>176</v>
      </c>
      <c r="C28" s="1233"/>
      <c r="D28" s="1233"/>
      <c r="E28" s="1233"/>
      <c r="F28" s="1234"/>
      <c r="G28" s="23" t="s">
        <v>326</v>
      </c>
      <c r="H28" s="806" t="s">
        <v>85</v>
      </c>
      <c r="I28" s="806" t="s">
        <v>86</v>
      </c>
      <c r="J28" s="1232" t="s">
        <v>601</v>
      </c>
      <c r="K28" s="1233"/>
      <c r="L28" s="1234"/>
      <c r="M28" s="1229" t="s">
        <v>602</v>
      </c>
      <c r="N28" s="1230"/>
      <c r="O28" s="1231"/>
      <c r="P28" s="1229" t="s">
        <v>483</v>
      </c>
      <c r="Q28" s="1230"/>
      <c r="R28" s="1231"/>
    </row>
    <row r="29" spans="2:20" s="22" customFormat="1" ht="99.9" customHeight="1" thickBot="1">
      <c r="B29" s="44" t="s">
        <v>211</v>
      </c>
      <c r="C29" s="44" t="s">
        <v>87</v>
      </c>
      <c r="D29" s="44" t="s">
        <v>323</v>
      </c>
      <c r="E29" s="104" t="s">
        <v>324</v>
      </c>
      <c r="F29" s="23" t="s">
        <v>325</v>
      </c>
      <c r="G29" s="23" t="s">
        <v>175</v>
      </c>
      <c r="H29" s="23" t="s">
        <v>175</v>
      </c>
      <c r="I29" s="23" t="s">
        <v>175</v>
      </c>
      <c r="J29" s="23" t="s">
        <v>88</v>
      </c>
      <c r="K29" s="103" t="s">
        <v>94</v>
      </c>
      <c r="L29" s="103" t="s">
        <v>327</v>
      </c>
      <c r="M29" s="521" t="s">
        <v>484</v>
      </c>
      <c r="N29" s="749" t="s">
        <v>482</v>
      </c>
      <c r="O29" s="821"/>
      <c r="P29" s="692" t="s">
        <v>178</v>
      </c>
      <c r="Q29" s="692" t="s">
        <v>179</v>
      </c>
      <c r="R29" s="692" t="s">
        <v>180</v>
      </c>
    </row>
    <row r="30" spans="2:20" s="22" customFormat="1" ht="78" customHeight="1" thickBot="1">
      <c r="B30" s="465"/>
      <c r="C30" s="243"/>
      <c r="D30" s="243"/>
      <c r="E30" s="248"/>
      <c r="F30" s="243"/>
      <c r="G30" s="249"/>
      <c r="H30" s="249"/>
      <c r="I30" s="249"/>
      <c r="J30" s="249"/>
      <c r="K30" s="250"/>
      <c r="L30" s="251"/>
      <c r="M30" s="249"/>
      <c r="N30" s="250"/>
      <c r="O30" s="822"/>
      <c r="P30" s="249"/>
      <c r="Q30" s="249"/>
      <c r="R30" s="249"/>
    </row>
    <row r="31" spans="2:20" s="5" customFormat="1" ht="14.25" customHeight="1">
      <c r="B31" s="126" t="s">
        <v>506</v>
      </c>
      <c r="C31" s="126"/>
      <c r="D31" s="126"/>
      <c r="E31" s="126"/>
      <c r="F31" s="126"/>
      <c r="G31" s="126"/>
      <c r="H31" s="126"/>
      <c r="I31" s="126"/>
      <c r="J31" s="1201"/>
      <c r="K31" s="1201"/>
      <c r="L31" s="1201"/>
      <c r="M31" s="1201"/>
      <c r="N31" s="1201"/>
      <c r="O31" s="1201"/>
      <c r="P31" s="126" t="s">
        <v>518</v>
      </c>
    </row>
    <row r="32" spans="2:20" s="5" customFormat="1" ht="13.5" customHeight="1">
      <c r="B32" s="9"/>
    </row>
    <row r="33" spans="2:18" s="5" customFormat="1"/>
    <row r="34" spans="2:18" s="22" customFormat="1" ht="45" customHeight="1">
      <c r="B34" s="1265" t="s">
        <v>216</v>
      </c>
      <c r="C34" s="1235" t="s">
        <v>209</v>
      </c>
      <c r="D34" s="1237"/>
      <c r="E34" s="1235" t="s">
        <v>149</v>
      </c>
      <c r="F34" s="1236"/>
      <c r="G34" s="1236"/>
      <c r="H34" s="1236"/>
      <c r="I34" s="1236"/>
      <c r="J34" s="1236"/>
      <c r="K34" s="1237"/>
      <c r="L34" s="1235" t="s">
        <v>210</v>
      </c>
      <c r="M34" s="1236"/>
      <c r="N34" s="1236"/>
      <c r="O34" s="1236"/>
      <c r="P34" s="1236"/>
      <c r="Q34" s="1236"/>
      <c r="R34" s="1237"/>
    </row>
    <row r="35" spans="2:18" s="22" customFormat="1" ht="45" customHeight="1" thickBot="1">
      <c r="B35" s="1266"/>
      <c r="C35" s="100" t="s">
        <v>84</v>
      </c>
      <c r="D35" s="105" t="s">
        <v>168</v>
      </c>
      <c r="E35" s="42" t="s">
        <v>76</v>
      </c>
      <c r="F35" s="106" t="s">
        <v>171</v>
      </c>
      <c r="G35" s="116" t="s">
        <v>386</v>
      </c>
      <c r="H35" s="109" t="s">
        <v>343</v>
      </c>
      <c r="I35" s="107" t="s">
        <v>174</v>
      </c>
      <c r="J35" s="375" t="s">
        <v>112</v>
      </c>
      <c r="K35" s="107" t="s">
        <v>172</v>
      </c>
      <c r="L35" s="42" t="s">
        <v>76</v>
      </c>
      <c r="M35" s="106" t="s">
        <v>171</v>
      </c>
      <c r="N35" s="116" t="s">
        <v>386</v>
      </c>
      <c r="O35" s="109" t="s">
        <v>343</v>
      </c>
      <c r="P35" s="107" t="s">
        <v>174</v>
      </c>
      <c r="Q35" s="375" t="s">
        <v>112</v>
      </c>
      <c r="R35" s="107" t="s">
        <v>172</v>
      </c>
    </row>
    <row r="36" spans="2:18" s="22" customFormat="1" ht="26.25" customHeight="1" thickBot="1">
      <c r="B36" s="1218"/>
      <c r="C36" s="1221"/>
      <c r="D36" s="1224" t="str">
        <f>IF(C36="","",ROUNDUP(C36/0.08,0))</f>
        <v/>
      </c>
      <c r="E36" s="1185"/>
      <c r="F36" s="1208"/>
      <c r="G36" s="1202" t="str">
        <f>IF(ISERROR(F36/$M$13),"",ROUNDDOWN(F36/$M$13,1))</f>
        <v/>
      </c>
      <c r="H36" s="1193"/>
      <c r="I36" s="961"/>
      <c r="J36" s="1200"/>
      <c r="K36" s="1184"/>
      <c r="L36" s="1185"/>
      <c r="M36" s="1208"/>
      <c r="N36" s="1202" t="str">
        <f>IF(ISERROR(M36/$M$13),"",ROUNDDOWN(M36/$M$13,1))</f>
        <v/>
      </c>
      <c r="O36" s="1205"/>
      <c r="P36" s="961"/>
      <c r="Q36" s="1200"/>
      <c r="R36" s="1184"/>
    </row>
    <row r="37" spans="2:18" s="22" customFormat="1" ht="26.25" customHeight="1" thickBot="1">
      <c r="B37" s="1219"/>
      <c r="C37" s="1222"/>
      <c r="D37" s="1225"/>
      <c r="E37" s="1186"/>
      <c r="F37" s="1209"/>
      <c r="G37" s="1203"/>
      <c r="H37" s="1194"/>
      <c r="I37" s="962"/>
      <c r="J37" s="1200"/>
      <c r="K37" s="1184"/>
      <c r="L37" s="1186"/>
      <c r="M37" s="1209"/>
      <c r="N37" s="1203"/>
      <c r="O37" s="1206"/>
      <c r="P37" s="962"/>
      <c r="Q37" s="1200"/>
      <c r="R37" s="1184"/>
    </row>
    <row r="38" spans="2:18" s="22" customFormat="1" ht="26.25" customHeight="1" thickBot="1">
      <c r="B38" s="1220"/>
      <c r="C38" s="1223"/>
      <c r="D38" s="1226"/>
      <c r="E38" s="1187"/>
      <c r="F38" s="1210"/>
      <c r="G38" s="1204"/>
      <c r="H38" s="1195"/>
      <c r="I38" s="963"/>
      <c r="J38" s="1200"/>
      <c r="K38" s="962"/>
      <c r="L38" s="1187"/>
      <c r="M38" s="1210"/>
      <c r="N38" s="1204"/>
      <c r="O38" s="1207"/>
      <c r="P38" s="963"/>
      <c r="Q38" s="1200"/>
      <c r="R38" s="962"/>
    </row>
    <row r="39" spans="2:18" s="5" customFormat="1" ht="23.25" customHeight="1" thickBot="1">
      <c r="B39" s="9"/>
      <c r="I39" s="358"/>
      <c r="J39" s="356"/>
      <c r="K39" s="361"/>
      <c r="P39" s="358"/>
      <c r="Q39" s="356"/>
      <c r="R39" s="361"/>
    </row>
    <row r="40" spans="2:18" s="5" customFormat="1" ht="15" customHeight="1" thickBot="1">
      <c r="B40" s="43"/>
      <c r="C40" s="5" t="s">
        <v>317</v>
      </c>
    </row>
    <row r="41" spans="2:18" s="5" customFormat="1">
      <c r="B41" s="9"/>
    </row>
    <row r="42" spans="2:18" s="5" customFormat="1"/>
    <row r="43" spans="2:18" s="22" customFormat="1" ht="45" customHeight="1">
      <c r="B43" s="1235" t="s">
        <v>177</v>
      </c>
      <c r="C43" s="1236"/>
      <c r="D43" s="1236"/>
      <c r="E43" s="1236"/>
      <c r="F43" s="1237"/>
      <c r="G43" s="750" t="s">
        <v>568</v>
      </c>
      <c r="H43" s="42" t="s">
        <v>328</v>
      </c>
      <c r="I43" s="42" t="s">
        <v>329</v>
      </c>
      <c r="J43" s="1235" t="s">
        <v>97</v>
      </c>
      <c r="K43" s="1236"/>
      <c r="L43" s="1237"/>
      <c r="M43" s="1262" t="s">
        <v>98</v>
      </c>
      <c r="N43" s="1263"/>
      <c r="O43" s="1264"/>
      <c r="P43" s="1262" t="s">
        <v>486</v>
      </c>
      <c r="Q43" s="1263"/>
      <c r="R43" s="1264"/>
    </row>
    <row r="44" spans="2:18" s="22" customFormat="1" ht="67.5" customHeight="1" thickBot="1">
      <c r="B44" s="107" t="s">
        <v>211</v>
      </c>
      <c r="C44" s="107" t="s">
        <v>87</v>
      </c>
      <c r="D44" s="107" t="s">
        <v>323</v>
      </c>
      <c r="E44" s="108" t="s">
        <v>324</v>
      </c>
      <c r="F44" s="42" t="s">
        <v>325</v>
      </c>
      <c r="G44" s="42" t="s">
        <v>175</v>
      </c>
      <c r="H44" s="42" t="s">
        <v>175</v>
      </c>
      <c r="I44" s="42" t="s">
        <v>175</v>
      </c>
      <c r="J44" s="42" t="s">
        <v>88</v>
      </c>
      <c r="K44" s="106" t="s">
        <v>94</v>
      </c>
      <c r="L44" s="106" t="s">
        <v>327</v>
      </c>
      <c r="M44" s="750" t="s">
        <v>158</v>
      </c>
      <c r="N44" s="751" t="s">
        <v>482</v>
      </c>
      <c r="O44" s="912"/>
      <c r="P44" s="752" t="s">
        <v>178</v>
      </c>
      <c r="Q44" s="752" t="s">
        <v>179</v>
      </c>
      <c r="R44" s="752" t="s">
        <v>180</v>
      </c>
    </row>
    <row r="45" spans="2:18" s="22" customFormat="1" ht="78" customHeight="1" thickBot="1">
      <c r="B45" s="469"/>
      <c r="C45" s="245"/>
      <c r="D45" s="245"/>
      <c r="E45" s="252"/>
      <c r="F45" s="245"/>
      <c r="G45" s="253"/>
      <c r="H45" s="253"/>
      <c r="I45" s="253"/>
      <c r="J45" s="253"/>
      <c r="K45" s="254"/>
      <c r="L45" s="255"/>
      <c r="M45" s="913"/>
      <c r="N45" s="914"/>
      <c r="O45" s="915"/>
      <c r="P45" s="253"/>
      <c r="Q45" s="253"/>
      <c r="R45" s="253"/>
    </row>
    <row r="46" spans="2:18" s="5" customFormat="1" ht="13.5" customHeight="1">
      <c r="B46" s="126" t="s">
        <v>520</v>
      </c>
    </row>
    <row r="47" spans="2:18" s="5" customFormat="1" ht="13.5" customHeight="1">
      <c r="B47" s="9"/>
    </row>
    <row r="49" spans="2:17" s="5" customFormat="1" ht="13.5" customHeight="1">
      <c r="B49" s="9"/>
    </row>
    <row r="50" spans="2:17" s="5" customFormat="1" ht="16.2">
      <c r="B50" s="135" t="s">
        <v>204</v>
      </c>
    </row>
    <row r="51" spans="2:17" s="22" customFormat="1" ht="45" customHeight="1">
      <c r="B51" s="1242" t="s">
        <v>79</v>
      </c>
      <c r="C51" s="1244" t="s">
        <v>344</v>
      </c>
      <c r="D51" s="1099" t="s">
        <v>100</v>
      </c>
      <c r="E51" s="1232" t="s">
        <v>186</v>
      </c>
      <c r="F51" s="1233"/>
      <c r="G51" s="1233"/>
      <c r="H51" s="1232" t="s">
        <v>187</v>
      </c>
      <c r="I51" s="1233"/>
      <c r="J51" s="1233"/>
      <c r="K51" s="1234"/>
      <c r="L51" s="1229" t="s">
        <v>488</v>
      </c>
      <c r="M51" s="1231"/>
      <c r="N51" s="1229" t="s">
        <v>489</v>
      </c>
      <c r="O51" s="1230"/>
      <c r="P51" s="1230"/>
      <c r="Q51" s="1231"/>
    </row>
    <row r="52" spans="2:17" s="22" customFormat="1" ht="45" customHeight="1" thickBot="1">
      <c r="B52" s="1243"/>
      <c r="C52" s="1245"/>
      <c r="D52" s="1089" t="s">
        <v>101</v>
      </c>
      <c r="E52" s="118" t="s">
        <v>190</v>
      </c>
      <c r="F52" s="110" t="s">
        <v>191</v>
      </c>
      <c r="G52" s="97" t="s">
        <v>192</v>
      </c>
      <c r="H52" s="117" t="s">
        <v>190</v>
      </c>
      <c r="I52" s="113" t="s">
        <v>193</v>
      </c>
      <c r="J52" s="112" t="s">
        <v>194</v>
      </c>
      <c r="K52" s="112" t="s">
        <v>287</v>
      </c>
      <c r="L52" s="44" t="s">
        <v>80</v>
      </c>
      <c r="M52" s="44" t="s">
        <v>82</v>
      </c>
      <c r="N52" s="23" t="s">
        <v>80</v>
      </c>
      <c r="O52" s="41" t="s">
        <v>151</v>
      </c>
      <c r="P52" s="41" t="s">
        <v>102</v>
      </c>
      <c r="Q52" s="23" t="s">
        <v>81</v>
      </c>
    </row>
    <row r="53" spans="2:17" s="22" customFormat="1" ht="78.75" customHeight="1" thickBot="1">
      <c r="B53" s="964" t="s">
        <v>710</v>
      </c>
      <c r="C53" s="256"/>
      <c r="D53" s="748"/>
      <c r="E53" s="467">
        <f>SUM(F53:G53)</f>
        <v>0</v>
      </c>
      <c r="F53" s="466"/>
      <c r="G53" s="350"/>
      <c r="H53" s="467">
        <f>SUM(I53:K53)</f>
        <v>0</v>
      </c>
      <c r="I53" s="470"/>
      <c r="J53" s="350"/>
      <c r="K53" s="468"/>
      <c r="L53" s="248"/>
      <c r="M53" s="248"/>
      <c r="N53" s="243"/>
      <c r="O53" s="246"/>
      <c r="P53" s="243"/>
      <c r="Q53" s="247"/>
    </row>
    <row r="54" spans="2:17" s="5" customFormat="1" ht="13.5" customHeight="1">
      <c r="B54" s="137"/>
      <c r="C54" s="1097" t="s">
        <v>700</v>
      </c>
      <c r="D54" s="137"/>
      <c r="E54" s="137"/>
      <c r="F54" s="137"/>
      <c r="G54" s="137"/>
    </row>
    <row r="55" spans="2:17" s="5" customFormat="1" ht="13.5" customHeight="1">
      <c r="B55" s="22"/>
      <c r="C55" s="22"/>
      <c r="D55" s="1240"/>
      <c r="E55" s="1240"/>
      <c r="F55" s="1240"/>
      <c r="G55" s="1240"/>
      <c r="H55" s="1240"/>
    </row>
    <row r="56" spans="2:17" s="5" customFormat="1" ht="13.5" customHeight="1">
      <c r="B56" s="22"/>
      <c r="C56" s="22"/>
      <c r="D56" s="22"/>
      <c r="E56" s="22"/>
    </row>
    <row r="57" spans="2:17" s="5" customFormat="1" ht="13.5" customHeight="1">
      <c r="B57" s="22"/>
      <c r="C57" s="22"/>
      <c r="D57" s="22"/>
      <c r="E57" s="22"/>
    </row>
    <row r="58" spans="2:17" s="5" customFormat="1" ht="13.5" customHeight="1">
      <c r="B58" s="9"/>
    </row>
    <row r="59" spans="2:17" s="5" customFormat="1" ht="13.5" customHeight="1">
      <c r="B59" s="9"/>
    </row>
    <row r="60" spans="2:17" s="5" customFormat="1" ht="16.2">
      <c r="B60" s="135" t="s">
        <v>646</v>
      </c>
      <c r="O60" s="1261"/>
      <c r="P60" s="1261"/>
      <c r="Q60" s="1261"/>
    </row>
    <row r="61" spans="2:17" s="22" customFormat="1" ht="45" customHeight="1">
      <c r="B61" s="1232" t="s">
        <v>330</v>
      </c>
      <c r="C61" s="1234"/>
      <c r="D61" s="1232" t="s">
        <v>152</v>
      </c>
      <c r="E61" s="1233"/>
      <c r="F61" s="1233"/>
      <c r="G61" s="1233"/>
      <c r="H61" s="1233"/>
      <c r="I61" s="1233"/>
      <c r="J61" s="1234"/>
      <c r="K61" s="1232" t="s">
        <v>29</v>
      </c>
      <c r="L61" s="1233"/>
      <c r="M61" s="1234"/>
      <c r="N61" s="1241" t="s">
        <v>104</v>
      </c>
      <c r="O61" s="1241"/>
      <c r="P61" s="1241"/>
      <c r="Q61" s="1147"/>
    </row>
    <row r="62" spans="2:17" s="22" customFormat="1" ht="60.6" thickBot="1">
      <c r="B62" s="41" t="s">
        <v>62</v>
      </c>
      <c r="C62" s="41" t="s">
        <v>63</v>
      </c>
      <c r="D62" s="692" t="s">
        <v>195</v>
      </c>
      <c r="E62" s="1238" t="s">
        <v>538</v>
      </c>
      <c r="F62" s="1239"/>
      <c r="G62" s="966" t="s">
        <v>537</v>
      </c>
      <c r="H62" s="1123" t="s">
        <v>649</v>
      </c>
      <c r="I62" s="967" t="s">
        <v>565</v>
      </c>
      <c r="J62" s="968" t="s">
        <v>560</v>
      </c>
      <c r="K62" s="23" t="s">
        <v>88</v>
      </c>
      <c r="L62" s="103" t="s">
        <v>94</v>
      </c>
      <c r="M62" s="103" t="s">
        <v>327</v>
      </c>
      <c r="N62" s="111" t="s">
        <v>521</v>
      </c>
      <c r="O62" s="23" t="s">
        <v>103</v>
      </c>
      <c r="P62" s="23" t="s">
        <v>37</v>
      </c>
    </row>
    <row r="63" spans="2:17" s="22" customFormat="1" ht="78.75" customHeight="1" thickBot="1">
      <c r="B63" s="249"/>
      <c r="C63" s="249"/>
      <c r="D63" s="866"/>
      <c r="E63" s="1227"/>
      <c r="F63" s="1228"/>
      <c r="G63" s="523"/>
      <c r="H63" s="1054"/>
      <c r="I63" s="350"/>
      <c r="J63" s="350"/>
      <c r="K63" s="523"/>
      <c r="L63" s="922"/>
      <c r="M63" s="923"/>
      <c r="N63" s="802"/>
      <c r="O63" s="258"/>
      <c r="P63" s="257"/>
    </row>
    <row r="64" spans="2:17" s="5" customFormat="1">
      <c r="B64" s="9" t="s">
        <v>345</v>
      </c>
      <c r="H64" s="9"/>
      <c r="N64" s="1088"/>
      <c r="P64" s="1050" t="s">
        <v>346</v>
      </c>
    </row>
    <row r="65" spans="2:35" s="5" customFormat="1">
      <c r="B65" s="9"/>
      <c r="M65" s="362"/>
      <c r="N65" s="362"/>
      <c r="P65" s="461"/>
      <c r="AH65" s="22"/>
      <c r="AI65" s="22"/>
    </row>
    <row r="66" spans="2:35">
      <c r="L66" s="7"/>
      <c r="M66" s="345"/>
      <c r="N66" s="345"/>
      <c r="AH66" s="22"/>
      <c r="AI66" s="22"/>
    </row>
    <row r="67" spans="2:35">
      <c r="AH67" s="22"/>
      <c r="AI67" s="22"/>
    </row>
    <row r="69" spans="2:35">
      <c r="D69" s="9"/>
    </row>
    <row r="70" spans="2:35" ht="14.25" customHeight="1"/>
    <row r="73" spans="2:35">
      <c r="B73" s="22"/>
    </row>
    <row r="74" spans="2:35">
      <c r="AH74" s="22"/>
      <c r="AI74" s="22"/>
    </row>
    <row r="75" spans="2:35">
      <c r="B75" s="22"/>
      <c r="AH75" s="5"/>
      <c r="AI75" s="5"/>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sheetData>
  <sheetProtection formatCells="0" formatColumns="0" formatRows="0"/>
  <mergeCells count="100">
    <mergeCell ref="AB11:AC11"/>
    <mergeCell ref="H5:J5"/>
    <mergeCell ref="K5:K6"/>
    <mergeCell ref="G11:I11"/>
    <mergeCell ref="G5:G6"/>
    <mergeCell ref="P5:P6"/>
    <mergeCell ref="O5:O6"/>
    <mergeCell ref="R5:U5"/>
    <mergeCell ref="Q5:Q6"/>
    <mergeCell ref="L5:N5"/>
    <mergeCell ref="J11:L11"/>
    <mergeCell ref="Y11:Y12"/>
    <mergeCell ref="Y5:AB5"/>
    <mergeCell ref="N11:N12"/>
    <mergeCell ref="M11:M12"/>
    <mergeCell ref="O11:W11"/>
    <mergeCell ref="U1:W1"/>
    <mergeCell ref="J28:L28"/>
    <mergeCell ref="S1:T1"/>
    <mergeCell ref="M28:O28"/>
    <mergeCell ref="P21:P23"/>
    <mergeCell ref="R21:R23"/>
    <mergeCell ref="O21:O23"/>
    <mergeCell ref="P28:R28"/>
    <mergeCell ref="K21:K23"/>
    <mergeCell ref="M21:M23"/>
    <mergeCell ref="N21:N23"/>
    <mergeCell ref="M19:S19"/>
    <mergeCell ref="B34:B35"/>
    <mergeCell ref="L34:R34"/>
    <mergeCell ref="B21:B23"/>
    <mergeCell ref="C21:C23"/>
    <mergeCell ref="I21:I23"/>
    <mergeCell ref="B24:D24"/>
    <mergeCell ref="O60:Q60"/>
    <mergeCell ref="P43:R43"/>
    <mergeCell ref="M43:O43"/>
    <mergeCell ref="G36:G38"/>
    <mergeCell ref="K36:K37"/>
    <mergeCell ref="C51:C52"/>
    <mergeCell ref="D21:D23"/>
    <mergeCell ref="E24:G24"/>
    <mergeCell ref="F19:L19"/>
    <mergeCell ref="L21:L22"/>
    <mergeCell ref="E34:K34"/>
    <mergeCell ref="E21:E23"/>
    <mergeCell ref="F21:F23"/>
    <mergeCell ref="D61:J61"/>
    <mergeCell ref="N61:P61"/>
    <mergeCell ref="K61:M61"/>
    <mergeCell ref="B51:B52"/>
    <mergeCell ref="B5:B6"/>
    <mergeCell ref="C5:C6"/>
    <mergeCell ref="C34:D34"/>
    <mergeCell ref="D5:F5"/>
    <mergeCell ref="B11:B12"/>
    <mergeCell ref="B28:F28"/>
    <mergeCell ref="B19:B20"/>
    <mergeCell ref="C19:D19"/>
    <mergeCell ref="E19:E20"/>
    <mergeCell ref="C11:C12"/>
    <mergeCell ref="F11:F12"/>
    <mergeCell ref="D11:E11"/>
    <mergeCell ref="B36:B38"/>
    <mergeCell ref="C36:C38"/>
    <mergeCell ref="D36:D38"/>
    <mergeCell ref="E63:F63"/>
    <mergeCell ref="N51:Q51"/>
    <mergeCell ref="H51:K51"/>
    <mergeCell ref="E36:E38"/>
    <mergeCell ref="F36:F38"/>
    <mergeCell ref="Q36:Q38"/>
    <mergeCell ref="B43:F43"/>
    <mergeCell ref="J43:L43"/>
    <mergeCell ref="B61:C61"/>
    <mergeCell ref="E51:G51"/>
    <mergeCell ref="L51:M51"/>
    <mergeCell ref="E62:F62"/>
    <mergeCell ref="D55:H55"/>
    <mergeCell ref="X11:X12"/>
    <mergeCell ref="R36:R37"/>
    <mergeCell ref="L36:L38"/>
    <mergeCell ref="AD11:AD12"/>
    <mergeCell ref="G21:G23"/>
    <mergeCell ref="H36:H38"/>
    <mergeCell ref="Z11:AA11"/>
    <mergeCell ref="S21:S22"/>
    <mergeCell ref="J36:J38"/>
    <mergeCell ref="J31:O31"/>
    <mergeCell ref="N36:N38"/>
    <mergeCell ref="O36:O38"/>
    <mergeCell ref="M36:M38"/>
    <mergeCell ref="H21:H23"/>
    <mergeCell ref="E14:G14"/>
    <mergeCell ref="G15:I15"/>
    <mergeCell ref="AA6:AB6"/>
    <mergeCell ref="AA7:AB7"/>
    <mergeCell ref="V5:X5"/>
    <mergeCell ref="W9:AA9"/>
    <mergeCell ref="E2:G4"/>
  </mergeCells>
  <phoneticPr fontId="2"/>
  <conditionalFormatting sqref="B13">
    <cfRule type="cellIs" dxfId="66" priority="11" stopIfTrue="1" operator="greaterThan">
      <formula>90000</formula>
    </cfRule>
  </conditionalFormatting>
  <conditionalFormatting sqref="D13:E13">
    <cfRule type="expression" dxfId="65" priority="10" stopIfTrue="1">
      <formula>600&gt;$D$13+$E$13</formula>
    </cfRule>
  </conditionalFormatting>
  <conditionalFormatting sqref="F15">
    <cfRule type="cellIs" dxfId="64" priority="4" operator="lessThanOrEqual">
      <formula>0.2</formula>
    </cfRule>
  </conditionalFormatting>
  <conditionalFormatting sqref="D15">
    <cfRule type="expression" dxfId="63" priority="62">
      <formula>$F$15&lt;=20%</formula>
    </cfRule>
  </conditionalFormatting>
  <dataValidations xWindow="183" yWindow="637" count="49">
    <dataValidation type="custom" allowBlank="1" showInputMessage="1" error="学科と実技の合計が３００時間以上になるよう設定してください。" prompt="学科時間と実技時間の合計が６００時間以上になるように設定してください" sqref="D13:E13" xr:uid="{00000000-0002-0000-0000-000000000000}">
      <formula1>SUM($D13:$E13)&gt;=300</formula1>
    </dataValidation>
    <dataValidation type="whole" allowBlank="1" showInputMessage="1" showErrorMessage="1" error="就職支援時間は１２時間以上２４時間以下で設定してください" prompt="就職支援時間は_x000a_24時間以上48時間以下で設定してください。" sqref="F13" xr:uid="{00000000-0002-0000-0000-000001000000}">
      <formula1>24</formula1>
      <formula2>48</formula2>
    </dataValidation>
    <dataValidation type="whole" allowBlank="1" showInputMessage="1" showErrorMessage="1" error="１時限あたりの時間数は４５分以上６０分以下で設定してください" promptTitle="１時限あたりの時間数（分）を入力してください。" prompt="・１時限は45分以上60分以下で設置してください。" sqref="I13" xr:uid="{00000000-0002-0000-0000-000002000000}">
      <formula1>45</formula1>
      <formula2>60</formula2>
    </dataValidation>
    <dataValidation type="whole" allowBlank="1" showInputMessage="1" showErrorMessage="1" error="受入可能定員は１０人以上３０人以下で設定してください" promptTitle="受入可能定員を入力してください。" prompt="・定員は上限10人（標準人数）、下限５人です。" sqref="M13" xr:uid="{00000000-0002-0000-0000-000003000000}">
      <formula1>10</formula1>
      <formula2>30</formula2>
    </dataValidation>
    <dataValidation type="whole" operator="lessThanOrEqual" allowBlank="1" showInputMessage="1" showErrorMessage="1" error="見積金額は50,000円以下で設定してください" promptTitle="１か月１人当たりの見積り予定経費を入力してください。" prompt="・単価は実費の積み上げになります。_x000a_・単価上限は90,000円(税抜)です。" sqref="B13" xr:uid="{00000000-0002-0000-0000-000004000000}">
      <formula1>90000</formula1>
    </dataValidation>
    <dataValidation allowBlank="1" showInputMessage="1" showErrorMessage="1" prompt="ホームページの写し等資格の概要がわかる書類を添付してください" sqref="P53:Q53" xr:uid="{00000000-0002-0000-0000-000005000000}"/>
    <dataValidation allowBlank="1" showInputMessage="1" showErrorMessage="1" prompt="確認できるような教室写真を添付してください" sqref="G30:I30 G45:I45" xr:uid="{00000000-0002-0000-0000-000006000000}"/>
    <dataValidation allowBlank="1" showInputMessage="1" showErrorMessage="1" prompt="施設の外観の写真を添付してください" sqref="G7 K7" xr:uid="{00000000-0002-0000-0000-000007000000}"/>
    <dataValidation type="list" allowBlank="1" showInputMessage="1" showErrorMessage="1" sqref="O13:W13" xr:uid="{00000000-0002-0000-0000-000008000000}">
      <formula1>"可,不可"</formula1>
    </dataValidation>
    <dataValidation type="list" allowBlank="1" showInputMessage="1" showErrorMessage="1" sqref="Y7 AB13:AC13" xr:uid="{00000000-0002-0000-0000-000009000000}">
      <formula1>"有,無"</formula1>
    </dataValidation>
    <dataValidation type="list" allowBlank="1" showInputMessage="1" showErrorMessage="1" sqref="M63 L45 L30" xr:uid="{00000000-0002-0000-0000-00000A000000}">
      <formula1>"○"</formula1>
    </dataValidation>
    <dataValidation type="list" allowBlank="1" showInputMessage="1" showErrorMessage="1" prompt="ある場合は写真を添付してください" sqref="K63:L63 J45:K45 M30:N30 J30:K30 M45:N45" xr:uid="{00000000-0002-0000-0000-00000B000000}">
      <formula1>"○"</formula1>
    </dataValidation>
    <dataValidation type="list" allowBlank="1" showInputMessage="1" showErrorMessage="1" prompt="職業紹介権がある場合は、許可証の写しを添付してください" sqref="B63:C63" xr:uid="{00000000-0002-0000-0000-00000C000000}">
      <formula1>"○"</formula1>
    </dataValidation>
    <dataValidation type="textLength" operator="lessThanOrEqual" allowBlank="1" showInputMessage="1" showErrorMessage="1" error="訓練科名は２０文字以内で設定してください。" sqref="C53" xr:uid="{00000000-0002-0000-0000-00000D000000}">
      <formula1>20</formula1>
    </dataValidation>
    <dataValidation type="list" allowBlank="1" showInputMessage="1" showErrorMessage="1" prompt="確認できるような教室写真を添付してください" sqref="J36 K21 R21 Q36" xr:uid="{00000000-0002-0000-0000-00000E000000}">
      <formula1>"折りたたみパイプ椅子,パイプ椅子,OAチェア（4本脚・5本脚）,その他"</formula1>
    </dataValidation>
    <dataValidation type="list" allowBlank="1" showInputMessage="1" showErrorMessage="1" prompt="確認できるような教室写真を添付してください" sqref="H36:H38 O36:O38" xr:uid="{00000000-0002-0000-0000-00000F000000}">
      <formula1>"1,2,3,4,5"</formula1>
    </dataValidation>
    <dataValidation type="list" allowBlank="1" showInputMessage="1" showErrorMessage="1" sqref="B53" xr:uid="{00000000-0002-0000-0000-000010000000}">
      <formula1>"ウクライナ避難民向け職業訓練"</formula1>
    </dataValidation>
    <dataValidation allowBlank="1" sqref="G63:H63" xr:uid="{00000000-0002-0000-0000-000011000000}"/>
    <dataValidation type="list" allowBlank="1" showInputMessage="1" showErrorMessage="1" prompt="確認できるような教室写真を添付してください" sqref="C30 C45" xr:uid="{00000000-0002-0000-0000-000012000000}">
      <formula1>"デスクトップ型,ノート型"</formula1>
    </dataValidation>
    <dataValidation type="list" allowBlank="1" showInputMessage="1" showErrorMessage="1" promptTitle="サービスガイドライン研修受講状況を入力してください" prompt="・「有」は、シート１に取得年月日等を入力してください。_x000a_・「予定」は、シート１に受講予定日等を入力してください。_x000a_・「無」は、本研修を受講していることが提案の必須条件のため提案できません。_x000a_・「ISO」は、ISO29993及びISO21001を取得しており、サービスガイドライン研修を受講していない法人です。シート１に有効期間を入力してください。" sqref="X13" xr:uid="{00000000-0002-0000-0000-000013000000}">
      <formula1>"　,有,予定,無,ISO"</formula1>
    </dataValidation>
    <dataValidation type="list" allowBlank="1" showInputMessage="1" showErrorMessage="1" sqref="I21 P21" xr:uid="{00000000-0002-0000-0000-000014000000}">
      <formula1>"1,2,3,4,5"</formula1>
    </dataValidation>
    <dataValidation type="list" allowBlank="1" showInputMessage="1" showErrorMessage="1" sqref="N63" xr:uid="{00000000-0002-0000-0000-000015000000}">
      <formula1>"常時開放,時間限定,なし"</formula1>
    </dataValidation>
    <dataValidation allowBlank="1" showInputMessage="1" showErrorMessage="1" promptTitle="代表者の職名も必ず入力してください。" prompt="・職名と代表者氏名の間は１文字分あけてください。_x000a_・記入例：代表取締役　山田太郎" sqref="C7" xr:uid="{00000000-0002-0000-0000-000016000000}"/>
    <dataValidation allowBlank="1" showInputMessage="1" showErrorMessage="1" promptTitle="半角数字で入力してください。" prompt="・「〒」の記号は不要です。_x000a_・番号はハイフンで区切ってください。_x000a_・記入例：123-4567" sqref="D7 H7 L7" xr:uid="{00000000-0002-0000-0000-000017000000}"/>
    <dataValidation allowBlank="1" showInputMessage="1" showErrorMessage="1" promptTitle="区市町村名から入力してください。" prompt="・都道府県名は不要です。_x000a_・記入例：千代田区飯田橋3-10-3" sqref="E7 I7 M7 W7" xr:uid="{00000000-0002-0000-0000-000018000000}"/>
    <dataValidation allowBlank="1" showInputMessage="1" showErrorMessage="1" promptTitle="半角数字で入力してください。" prompt="・数字はハイフンで区切ってください。_x000a_・記入例：03-5211-3240" sqref="F7 J7 N7 S7:T7 X7" xr:uid="{00000000-0002-0000-0000-000019000000}"/>
    <dataValidation allowBlank="1" showInputMessage="1" showErrorMessage="1" promptTitle="担当者氏名を入力してください。" prompt="・入力は主担当・副担当の２名までとしてください。_x000a_・氏名は「、」で区切ってください。_x000a_・記入例：山田太郎、鈴木花子" sqref="R7" xr:uid="{00000000-0002-0000-0000-00001A000000}"/>
    <dataValidation allowBlank="1" showInputMessage="1" showErrorMessage="1" promptTitle="メールアドレスを入力してください。" prompt="・複数のアドレスを入力する場合は「；」（半角のセミコロン）で区切ってください。_x000a_・記入例：○○@□□.ne.jp;▲▲@□□.ne.jp" sqref="U7" xr:uid="{00000000-0002-0000-0000-00001B000000}"/>
    <dataValidation allowBlank="1" showInputMessage="1" showErrorMessage="1" promptTitle="開始時刻を入力してください。" prompt="・時刻は「9:40」のように入力してください。" sqref="G13" xr:uid="{00000000-0002-0000-0000-00001C000000}"/>
    <dataValidation allowBlank="1" showInputMessage="1" showErrorMessage="1" promptTitle="終了時刻を入力してください。" prompt="・時刻は「16:00」のように入力してください。_x000a_・通常6時間授業のところ7時間になる日があるなど、終了時刻の違う授業日がある場合、カッコ書きで記載してください。_x000a_記入例：16:00（17:00）" sqref="H13" xr:uid="{00000000-0002-0000-0000-00001D000000}"/>
    <dataValidation allowBlank="1" showInputMessage="1" showErrorMessage="1" promptTitle="最寄り駅を入力してください。" prompt="・最寄り駅は実施施設から一番近い駅（バスの場合はバス停名）を入力してください。_x000a_・複数の駅を利用できる場合でも、一番近い駅のみ入力してください。" sqref="B21:B23" xr:uid="{00000000-0002-0000-0000-00001E000000}"/>
    <dataValidation allowBlank="1" showInputMessage="1" showErrorMessage="1" promptTitle="最寄り駅からの距離を入力してください。" prompt="・距離は「Km」で入力してください。_x000a_・単位は不要です。_x000a_・800ｍの場合は「0.8」と入力してください。" sqref="C21:C23 C36:C38" xr:uid="{00000000-0002-0000-0000-00001F000000}"/>
    <dataValidation allowBlank="1" showInputMessage="1" showErrorMessage="1" promptTitle="目標とする資格名称を入力してください。" prompt="・正式名称で入力してください_x000a_・ホームページの写し等資格の概要がわかる書類を添付してください" sqref="N53" xr:uid="{00000000-0002-0000-0000-000020000000}"/>
    <dataValidation allowBlank="1" showInputMessage="1" showErrorMessage="1" promptTitle="資格の認可機関名称を入力してください" prompt="・正式名称で入力してください_x000a_・ホームページの写し等資格の概要がわかる書類を添付してください" sqref="O53" xr:uid="{00000000-0002-0000-0000-000021000000}"/>
    <dataValidation allowBlank="1" showInputMessage="1" showErrorMessage="1" promptTitle="訓練履修後に取得可能な資格を入力してください" prompt="・正式名称で入力してください_x000a_・ホームページの写し等資格の概要がわかる書類を添付してください" sqref="L53" xr:uid="{00000000-0002-0000-0000-000022000000}"/>
    <dataValidation allowBlank="1" showInputMessage="1" showErrorMessage="1" promptTitle="資格の認可機関名を入力してください" prompt="・正式名称で入力してください_x000a_・ホームページの写し等資格の概要がわかる書類を添付してください" sqref="M53" xr:uid="{00000000-0002-0000-0000-000023000000}"/>
    <dataValidation allowBlank="1" showInputMessage="1" showErrorMessage="1" promptTitle="必ず通所で実施する訓練時間数" prompt="通所を原則としますが、受講者にやむを得ない理由がある場合、オンライン訓練（同時双方向型）も可能です。_x000a_ただし、総訓練時間の20%以上は通所で行う必要があります。_x000a_オンライン訓練（同時双方型）に切り替える場合は、この欄で入力した時限数以外で設定してください。" sqref="D15" xr:uid="{00000000-0002-0000-0000-000024000000}"/>
    <dataValidation allowBlank="1" showErrorMessage="1" promptTitle="最低履行人数を入力してください。" sqref="N13" xr:uid="{00000000-0002-0000-0000-000025000000}"/>
    <dataValidation allowBlank="1" showInputMessage="1" showErrorMessage="1" promptTitle="W（幅）を入力してください。" prompt="・「W」や「cm」の記載は不要です。数字のみ入力してください。" sqref="J21 L21:L22 Q21 S21:S22 I36 K36:K37 P36 R36:R37" xr:uid="{00000000-0002-0000-0000-000026000000}"/>
    <dataValidation allowBlank="1" showInputMessage="1" showErrorMessage="1" promptTitle="D（奥行）を入力してください。" prompt="・「D」や「cm」の記載は不要です。数字のみ入力してください。" sqref="J22 L23 Q22 S23 I37 K38 P37 R38" xr:uid="{00000000-0002-0000-0000-000027000000}"/>
    <dataValidation allowBlank="1" showInputMessage="1" showErrorMessage="1" promptTitle="H（高さ）を入力してください。" prompt="・「H」や「cm」の記載は不要です。数字のみ入力してください。" sqref="J23 Q23 I38 P38" xr:uid="{00000000-0002-0000-0000-000028000000}"/>
    <dataValidation allowBlank="1" showInputMessage="1" showErrorMessage="1" promptTitle="男性用トイレの個数を入力してください。" prompt="・大便器、小便器合算数字のみ入力してください。_x000a_・また写真を添付してください。" sqref="P30" xr:uid="{00000000-0002-0000-0000-000029000000}"/>
    <dataValidation allowBlank="1" showInputMessage="1" showErrorMessage="1" promptTitle="事業者番号を入力してください。" prompt="・介護系科目の場合、「東介初学～～」などの事業者番号を記載してください。_x000a_・該当しない場合は空欄にしてください。" sqref="Q7" xr:uid="{00000000-0002-0000-0000-00002A000000}"/>
    <dataValidation allowBlank="1" showInputMessage="1" showErrorMessage="1" promptTitle="加盟上部団体名を入力してください。" prompt="・法人が加入している団体がある場合は記載してください。" sqref="P7" xr:uid="{00000000-0002-0000-0000-00002B000000}"/>
    <dataValidation allowBlank="1" showInputMessage="1" showErrorMessage="1" promptTitle="学校の属性を入力してください。" prompt="・専修学校、企業、事業主、NPO、その他（具体的に）記載してください。" sqref="O7" xr:uid="{00000000-0002-0000-0000-00002C000000}"/>
    <dataValidation allowBlank="1" showInputMessage="1" showErrorMessage="1" prompt="写真を添付してください。" sqref="Q30" xr:uid="{00000000-0002-0000-0000-00002D000000}"/>
    <dataValidation allowBlank="1" showInputMessage="1" showErrorMessage="1" promptTitle="契約担当者氏名を入力してください。" prompt="・入力は主担当・副担当の２名までとしてください。_x000a_・氏名は「、」で区切ってください。_x000a_・記入例：山田太郎、鈴木花子" sqref="V7" xr:uid="{00000000-0002-0000-0000-00002E000000}"/>
    <dataValidation type="list" allowBlank="1" showInputMessage="1" showErrorMessage="1" promptTitle="難民受入実績の有無" prompt="ウクライナ避難民に限らず、難民受入の実績がある場合は有_x000a_実績がない場合は無" sqref="Y13" xr:uid="{00000000-0002-0000-0000-00002F000000}">
      <formula1>"有,無"</formula1>
    </dataValidation>
    <dataValidation type="list" allowBlank="1" showInputMessage="1" showErrorMessage="1" promptTitle="母国語でのフォロー体制" prompt="講師に限らず、アルバイト等も含め、訓練生を母国語等でフォローすることができる人材が在籍している場合は有" sqref="Z13:AA13" xr:uid="{00000000-0002-0000-0000-000030000000}">
      <formula1>"有,無"</formula1>
    </dataValidation>
  </dataValidations>
  <pageMargins left="0.39370078740157483" right="0.39370078740157483" top="0.59055118110236227" bottom="0.59055118110236227" header="0.39370078740157483" footer="0.31496062992125984"/>
  <pageSetup paperSize="9" scale="27" orientation="portrait" r:id="rId1"/>
  <headerFooter alignWithMargins="0">
    <oddHeader>&amp;R&amp;10&amp;F</oddHeader>
  </headerFooter>
  <cellWatches>
    <cellWatch r="E13"/>
  </cellWatche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3"/>
  <sheetViews>
    <sheetView showZeros="0" view="pageBreakPreview" zoomScale="85" zoomScaleNormal="85" zoomScaleSheetLayoutView="85" workbookViewId="0"/>
  </sheetViews>
  <sheetFormatPr defaultRowHeight="13.2"/>
  <cols>
    <col min="1" max="1" width="3.33203125" customWidth="1"/>
    <col min="2" max="2" width="10" style="1" customWidth="1"/>
    <col min="3" max="9" width="11.109375" customWidth="1"/>
    <col min="10" max="10" width="10" customWidth="1"/>
  </cols>
  <sheetData>
    <row r="1" spans="1:10" ht="30.75" customHeight="1">
      <c r="A1" s="2" t="s">
        <v>691</v>
      </c>
    </row>
    <row r="2" spans="1:10" ht="10.5" customHeight="1" thickBot="1"/>
    <row r="3" spans="1:10" ht="29.25" customHeight="1">
      <c r="B3" s="16" t="s">
        <v>54</v>
      </c>
      <c r="C3" s="63" t="s">
        <v>79</v>
      </c>
      <c r="D3" s="1694" t="str">
        <f>入力表!B53</f>
        <v>ウクライナ避難民向け職業訓練</v>
      </c>
      <c r="E3" s="1365"/>
      <c r="F3" s="1365"/>
      <c r="G3" s="1365"/>
      <c r="H3" s="1365"/>
      <c r="I3" s="1366"/>
    </row>
    <row r="4" spans="1:10" ht="29.25" customHeight="1" thickBot="1">
      <c r="B4" s="159" t="s">
        <v>16</v>
      </c>
      <c r="C4" s="1660">
        <f>入力表!C53</f>
        <v>0</v>
      </c>
      <c r="D4" s="1720"/>
      <c r="E4" s="1720"/>
      <c r="F4" s="1720"/>
      <c r="G4" s="1720"/>
      <c r="H4" s="1720"/>
      <c r="I4" s="1661"/>
    </row>
    <row r="5" spans="1:10" ht="12.75" customHeight="1" thickBot="1">
      <c r="B5" s="22"/>
      <c r="C5" s="22"/>
      <c r="D5" s="22"/>
      <c r="E5" s="22"/>
      <c r="F5" s="22"/>
      <c r="G5" s="22"/>
      <c r="H5" s="22"/>
      <c r="I5" s="22"/>
    </row>
    <row r="6" spans="1:10" ht="29.25" customHeight="1">
      <c r="B6" s="16" t="s">
        <v>330</v>
      </c>
      <c r="C6" s="423" t="s">
        <v>62</v>
      </c>
      <c r="D6" s="162" t="str">
        <f>IF(入力表!B63="○","○","－")</f>
        <v>－</v>
      </c>
      <c r="E6" s="160"/>
      <c r="F6" s="424" t="s">
        <v>63</v>
      </c>
      <c r="G6" s="162" t="str">
        <f>IF(入力表!C63="○","○","－")</f>
        <v>－</v>
      </c>
      <c r="H6" s="160"/>
      <c r="I6" s="133"/>
    </row>
    <row r="7" spans="1:10" ht="29.25" customHeight="1">
      <c r="B7" s="1732" t="s">
        <v>355</v>
      </c>
      <c r="C7" s="425" t="s">
        <v>519</v>
      </c>
      <c r="D7" s="22">
        <f>入力表!D63</f>
        <v>0</v>
      </c>
      <c r="E7" s="22" t="s">
        <v>554</v>
      </c>
      <c r="F7" s="1740" t="s">
        <v>562</v>
      </c>
      <c r="G7" s="1739"/>
      <c r="H7" s="876">
        <f>入力表!E63</f>
        <v>0</v>
      </c>
      <c r="I7" s="877" t="s">
        <v>356</v>
      </c>
    </row>
    <row r="8" spans="1:10" ht="42.75" customHeight="1">
      <c r="B8" s="1733"/>
      <c r="C8" s="1738" t="s">
        <v>563</v>
      </c>
      <c r="D8" s="1739"/>
      <c r="E8" s="874">
        <f>入力表!G63</f>
        <v>0</v>
      </c>
      <c r="F8" s="875" t="s">
        <v>554</v>
      </c>
      <c r="G8" s="1139" t="s">
        <v>648</v>
      </c>
      <c r="H8" s="546">
        <f>入力表!H63</f>
        <v>0</v>
      </c>
      <c r="I8" s="1140" t="s">
        <v>19</v>
      </c>
    </row>
    <row r="9" spans="1:10" ht="29.25" customHeight="1">
      <c r="B9" s="1734"/>
      <c r="C9" s="1058" t="s">
        <v>564</v>
      </c>
      <c r="D9" s="1059">
        <f>入力表!I63</f>
        <v>0</v>
      </c>
      <c r="E9" s="22" t="s">
        <v>438</v>
      </c>
      <c r="F9" s="1060"/>
      <c r="G9" s="1058"/>
      <c r="H9" s="1061"/>
      <c r="I9" s="524"/>
    </row>
    <row r="10" spans="1:10" ht="30" customHeight="1">
      <c r="B10" s="165" t="s">
        <v>29</v>
      </c>
      <c r="C10" s="426" t="s">
        <v>116</v>
      </c>
      <c r="D10" s="147" t="str">
        <f>IF(入力表!K63="○","○","－")</f>
        <v>－</v>
      </c>
      <c r="E10" s="427" t="s">
        <v>94</v>
      </c>
      <c r="F10" s="147" t="str">
        <f>IF(入力表!L63="○","○","－")</f>
        <v>－</v>
      </c>
      <c r="G10" s="428" t="s">
        <v>158</v>
      </c>
      <c r="H10" s="94" t="str">
        <f>IF(入力表!M63="○","○","－")</f>
        <v>－</v>
      </c>
      <c r="I10" s="138"/>
    </row>
    <row r="11" spans="1:10" ht="34.5" customHeight="1" thickBot="1">
      <c r="B11" s="55" t="s">
        <v>141</v>
      </c>
      <c r="C11" s="514" t="s">
        <v>105</v>
      </c>
      <c r="D11" s="1055">
        <f>入力表!N63</f>
        <v>0</v>
      </c>
      <c r="E11" s="1056" t="s">
        <v>103</v>
      </c>
      <c r="F11" s="1057">
        <f>入力表!O63</f>
        <v>0</v>
      </c>
      <c r="G11" s="1056" t="s">
        <v>37</v>
      </c>
      <c r="H11" s="1736">
        <f>入力表!P63</f>
        <v>0</v>
      </c>
      <c r="I11" s="1737"/>
    </row>
    <row r="12" spans="1:10" ht="72" customHeight="1" thickTop="1" thickBot="1">
      <c r="B12" s="291" t="s">
        <v>288</v>
      </c>
      <c r="C12" s="1741"/>
      <c r="D12" s="1742"/>
      <c r="E12" s="1742"/>
      <c r="F12" s="1742"/>
      <c r="G12" s="1742"/>
      <c r="H12" s="1742"/>
      <c r="I12" s="1743"/>
    </row>
    <row r="13" spans="1:10" ht="17.25" customHeight="1">
      <c r="B13" s="163"/>
      <c r="C13" s="22"/>
      <c r="D13" s="22"/>
      <c r="E13" s="22"/>
      <c r="F13" s="22"/>
      <c r="G13" s="22"/>
      <c r="H13" s="22"/>
      <c r="I13" s="22"/>
    </row>
    <row r="14" spans="1:10" ht="6" customHeight="1">
      <c r="B14" s="164"/>
      <c r="C14" s="22"/>
      <c r="D14" s="22"/>
      <c r="E14" s="22"/>
      <c r="F14" s="22"/>
      <c r="G14" s="22"/>
      <c r="H14" s="22"/>
      <c r="I14" s="22"/>
    </row>
    <row r="15" spans="1:10" ht="27" customHeight="1" thickBot="1">
      <c r="B15" s="59" t="s">
        <v>212</v>
      </c>
      <c r="C15" s="19"/>
      <c r="E15" s="1148" t="s">
        <v>701</v>
      </c>
      <c r="F15" s="19"/>
      <c r="G15" s="6"/>
      <c r="H15" s="6"/>
      <c r="I15" s="6"/>
      <c r="J15" s="7"/>
    </row>
    <row r="16" spans="1:10" ht="33.75" customHeight="1">
      <c r="B16" s="62" t="s">
        <v>167</v>
      </c>
      <c r="C16" s="24"/>
      <c r="D16" s="202">
        <f>入力表!F13</f>
        <v>0</v>
      </c>
      <c r="E16" s="161" t="s">
        <v>67</v>
      </c>
      <c r="F16" s="10"/>
      <c r="G16" s="24"/>
      <c r="H16" s="18"/>
      <c r="I16" s="1113"/>
      <c r="J16" s="1115"/>
    </row>
    <row r="17" spans="2:10" ht="42" customHeight="1" thickBot="1">
      <c r="B17" s="259"/>
      <c r="C17" s="1746" t="s">
        <v>142</v>
      </c>
      <c r="D17" s="1665"/>
      <c r="E17" s="1671" t="s">
        <v>143</v>
      </c>
      <c r="F17" s="1744"/>
      <c r="G17" s="1744"/>
      <c r="H17" s="1745"/>
      <c r="I17" s="1114" t="s">
        <v>18</v>
      </c>
      <c r="J17" s="1105" t="s">
        <v>705</v>
      </c>
    </row>
    <row r="18" spans="2:10" s="201" customFormat="1" ht="18" customHeight="1" thickTop="1">
      <c r="B18" s="1735" t="s">
        <v>652</v>
      </c>
      <c r="C18" s="1655"/>
      <c r="D18" s="1721"/>
      <c r="E18" s="1722"/>
      <c r="F18" s="1723"/>
      <c r="G18" s="1723"/>
      <c r="H18" s="1721"/>
      <c r="I18" s="1093"/>
      <c r="J18" s="1106"/>
    </row>
    <row r="19" spans="2:10" s="201" customFormat="1" ht="18" customHeight="1">
      <c r="B19" s="1735"/>
      <c r="C19" s="1724"/>
      <c r="D19" s="1638"/>
      <c r="E19" s="1725"/>
      <c r="F19" s="1709"/>
      <c r="G19" s="1709"/>
      <c r="H19" s="1638"/>
      <c r="I19" s="1094"/>
      <c r="J19" s="1106"/>
    </row>
    <row r="20" spans="2:10" s="201" customFormat="1" ht="18" customHeight="1">
      <c r="B20" s="1735"/>
      <c r="C20" s="1724"/>
      <c r="D20" s="1638"/>
      <c r="E20" s="1725"/>
      <c r="F20" s="1709"/>
      <c r="G20" s="1709"/>
      <c r="H20" s="1638"/>
      <c r="I20" s="1094"/>
      <c r="J20" s="1106"/>
    </row>
    <row r="21" spans="2:10" s="201" customFormat="1" ht="18" customHeight="1">
      <c r="B21" s="1735"/>
      <c r="C21" s="1724"/>
      <c r="D21" s="1638"/>
      <c r="E21" s="1725"/>
      <c r="F21" s="1709"/>
      <c r="G21" s="1709"/>
      <c r="H21" s="1638"/>
      <c r="I21" s="1094"/>
      <c r="J21" s="1106"/>
    </row>
    <row r="22" spans="2:10" s="201" customFormat="1" ht="18" customHeight="1">
      <c r="B22" s="1735"/>
      <c r="C22" s="1713"/>
      <c r="D22" s="1638"/>
      <c r="E22" s="1631"/>
      <c r="F22" s="1709"/>
      <c r="G22" s="1709"/>
      <c r="H22" s="1638"/>
      <c r="I22" s="1094"/>
      <c r="J22" s="1106"/>
    </row>
    <row r="23" spans="2:10" s="201" customFormat="1" ht="18" customHeight="1">
      <c r="B23" s="1735"/>
      <c r="C23" s="1713"/>
      <c r="D23" s="1638"/>
      <c r="E23" s="1631"/>
      <c r="F23" s="1709"/>
      <c r="G23" s="1709"/>
      <c r="H23" s="1638"/>
      <c r="I23" s="1094"/>
      <c r="J23" s="1106"/>
    </row>
    <row r="24" spans="2:10" s="201" customFormat="1" ht="18" customHeight="1">
      <c r="B24" s="1735"/>
      <c r="C24" s="1713"/>
      <c r="D24" s="1638"/>
      <c r="E24" s="1631"/>
      <c r="F24" s="1709"/>
      <c r="G24" s="1709"/>
      <c r="H24" s="1638"/>
      <c r="I24" s="1094"/>
      <c r="J24" s="1106"/>
    </row>
    <row r="25" spans="2:10" s="201" customFormat="1" ht="18" customHeight="1">
      <c r="B25" s="1735"/>
      <c r="C25" s="1713"/>
      <c r="D25" s="1638"/>
      <c r="E25" s="1631"/>
      <c r="F25" s="1709"/>
      <c r="G25" s="1709"/>
      <c r="H25" s="1638"/>
      <c r="I25" s="1094"/>
      <c r="J25" s="1106"/>
    </row>
    <row r="26" spans="2:10" s="201" customFormat="1" ht="18" customHeight="1">
      <c r="B26" s="1735"/>
      <c r="C26" s="1713"/>
      <c r="D26" s="1638"/>
      <c r="E26" s="1631"/>
      <c r="F26" s="1709"/>
      <c r="G26" s="1709"/>
      <c r="H26" s="1638"/>
      <c r="I26" s="1094"/>
      <c r="J26" s="1106"/>
    </row>
    <row r="27" spans="2:10" s="201" customFormat="1" ht="18" customHeight="1">
      <c r="B27" s="1735"/>
      <c r="C27" s="1713"/>
      <c r="D27" s="1638"/>
      <c r="E27" s="1631"/>
      <c r="F27" s="1709"/>
      <c r="G27" s="1709"/>
      <c r="H27" s="1638"/>
      <c r="I27" s="1094"/>
      <c r="J27" s="1106"/>
    </row>
    <row r="28" spans="2:10" s="201" customFormat="1" ht="18" customHeight="1">
      <c r="B28" s="1735"/>
      <c r="C28" s="1726" t="s">
        <v>382</v>
      </c>
      <c r="D28" s="1700"/>
      <c r="E28" s="1710" t="s">
        <v>383</v>
      </c>
      <c r="F28" s="1711"/>
      <c r="G28" s="1711"/>
      <c r="H28" s="1712"/>
      <c r="I28" s="1094"/>
      <c r="J28" s="1106"/>
    </row>
    <row r="29" spans="2:10" s="201" customFormat="1" ht="18" customHeight="1">
      <c r="B29" s="1735"/>
      <c r="C29" s="1699"/>
      <c r="D29" s="1700"/>
      <c r="E29" s="1714" t="s">
        <v>384</v>
      </c>
      <c r="F29" s="1715"/>
      <c r="G29" s="1715"/>
      <c r="H29" s="1716"/>
      <c r="I29" s="1094"/>
      <c r="J29" s="1106"/>
    </row>
    <row r="30" spans="2:10" s="201" customFormat="1" ht="18" customHeight="1">
      <c r="B30" s="1735"/>
      <c r="C30" s="1699"/>
      <c r="D30" s="1700"/>
      <c r="E30" s="1727" t="s">
        <v>539</v>
      </c>
      <c r="F30" s="1728"/>
      <c r="G30" s="1728"/>
      <c r="H30" s="1729"/>
      <c r="I30" s="1094"/>
      <c r="J30" s="1106"/>
    </row>
    <row r="31" spans="2:10" s="201" customFormat="1" ht="18" customHeight="1">
      <c r="B31" s="1735"/>
      <c r="C31" s="1699"/>
      <c r="D31" s="1700"/>
      <c r="E31" s="1701" t="s">
        <v>551</v>
      </c>
      <c r="F31" s="1702"/>
      <c r="G31" s="1702"/>
      <c r="H31" s="1703"/>
      <c r="I31" s="1094"/>
      <c r="J31" s="1106"/>
    </row>
    <row r="32" spans="2:10" s="201" customFormat="1" ht="18" customHeight="1">
      <c r="B32" s="1735"/>
      <c r="C32" s="1704"/>
      <c r="D32" s="1705"/>
      <c r="E32" s="1706"/>
      <c r="F32" s="1707"/>
      <c r="G32" s="1707"/>
      <c r="H32" s="1708"/>
      <c r="I32" s="1094"/>
      <c r="J32" s="1106"/>
    </row>
    <row r="33" spans="2:10" s="201" customFormat="1" ht="18" customHeight="1" thickBot="1">
      <c r="B33" s="1735"/>
      <c r="C33" s="1695" t="s">
        <v>381</v>
      </c>
      <c r="D33" s="1696"/>
      <c r="E33" s="1697" t="s">
        <v>654</v>
      </c>
      <c r="F33" s="1698"/>
      <c r="G33" s="1698"/>
      <c r="H33" s="1696"/>
      <c r="I33" s="1095"/>
      <c r="J33" s="1116"/>
    </row>
    <row r="34" spans="2:10" ht="30" customHeight="1" thickTop="1" thickBot="1">
      <c r="B34" s="260"/>
      <c r="C34" s="25"/>
      <c r="D34" s="25"/>
      <c r="E34" s="25"/>
      <c r="F34" s="25"/>
      <c r="G34" s="1730" t="s">
        <v>262</v>
      </c>
      <c r="H34" s="1731"/>
      <c r="I34" s="1117">
        <f>SUM(I18:I33)</f>
        <v>0</v>
      </c>
      <c r="J34" s="1118">
        <f>SUM(J18:J33)</f>
        <v>0</v>
      </c>
    </row>
    <row r="35" spans="2:10" ht="20.100000000000001" customHeight="1"/>
    <row r="36" spans="2:10">
      <c r="B36" s="192" t="str">
        <f>IF(I34=D16,"","＜ERROR＞就職支援時間数が一致していません！")</f>
        <v/>
      </c>
    </row>
    <row r="37" spans="2:10" ht="13.8" thickBot="1">
      <c r="B37" s="338" t="s">
        <v>292</v>
      </c>
      <c r="C37" s="3"/>
      <c r="E37" s="339"/>
      <c r="F37" s="3"/>
      <c r="G37" s="5"/>
      <c r="H37" s="5"/>
      <c r="I37" s="5"/>
    </row>
    <row r="38" spans="2:10" ht="144" customHeight="1" thickTop="1" thickBot="1">
      <c r="B38" s="1717"/>
      <c r="C38" s="1718"/>
      <c r="D38" s="1718"/>
      <c r="E38" s="1718"/>
      <c r="F38" s="1718"/>
      <c r="G38" s="1718"/>
      <c r="H38" s="1718"/>
      <c r="I38" s="1719"/>
    </row>
    <row r="39" spans="2:10" ht="13.8" thickTop="1"/>
    <row r="43" spans="2:10" ht="11.25" customHeight="1"/>
  </sheetData>
  <sheetProtection formatCells="0" formatColumns="0" formatRows="0" insertRows="0" deleteRows="0"/>
  <mergeCells count="44">
    <mergeCell ref="C23:D23"/>
    <mergeCell ref="E23:H23"/>
    <mergeCell ref="C21:D21"/>
    <mergeCell ref="E21:H21"/>
    <mergeCell ref="C22:D22"/>
    <mergeCell ref="C8:D8"/>
    <mergeCell ref="F7:G7"/>
    <mergeCell ref="C12:I12"/>
    <mergeCell ref="E17:H17"/>
    <mergeCell ref="C19:D19"/>
    <mergeCell ref="E19:H19"/>
    <mergeCell ref="C17:D17"/>
    <mergeCell ref="B38:I38"/>
    <mergeCell ref="C4:I4"/>
    <mergeCell ref="C18:D18"/>
    <mergeCell ref="E18:H18"/>
    <mergeCell ref="C25:D25"/>
    <mergeCell ref="E25:H25"/>
    <mergeCell ref="C20:D20"/>
    <mergeCell ref="E20:H20"/>
    <mergeCell ref="E26:H26"/>
    <mergeCell ref="C28:D28"/>
    <mergeCell ref="E30:H30"/>
    <mergeCell ref="C27:D27"/>
    <mergeCell ref="G34:H34"/>
    <mergeCell ref="B7:B9"/>
    <mergeCell ref="B18:B33"/>
    <mergeCell ref="H11:I11"/>
    <mergeCell ref="D3:I3"/>
    <mergeCell ref="C33:D33"/>
    <mergeCell ref="E33:H33"/>
    <mergeCell ref="C31:D31"/>
    <mergeCell ref="E31:H31"/>
    <mergeCell ref="C30:D30"/>
    <mergeCell ref="C32:D32"/>
    <mergeCell ref="E32:H32"/>
    <mergeCell ref="E24:H24"/>
    <mergeCell ref="E28:H28"/>
    <mergeCell ref="C29:D29"/>
    <mergeCell ref="C26:D26"/>
    <mergeCell ref="E27:H27"/>
    <mergeCell ref="C24:D24"/>
    <mergeCell ref="E29:H29"/>
    <mergeCell ref="E22:H22"/>
  </mergeCells>
  <phoneticPr fontId="2"/>
  <conditionalFormatting sqref="I34">
    <cfRule type="cellIs" dxfId="51" priority="2" stopIfTrue="1" operator="notBetween">
      <formula>24</formula>
      <formula>48</formula>
    </cfRule>
  </conditionalFormatting>
  <conditionalFormatting sqref="D16">
    <cfRule type="cellIs" dxfId="50" priority="3" stopIfTrue="1" operator="notBetween">
      <formula>24</formula>
      <formula>48</formula>
    </cfRule>
    <cfRule type="cellIs" dxfId="49" priority="4" stopIfTrue="1" operator="notEqual">
      <formula>$I$34</formula>
    </cfRule>
  </conditionalFormatting>
  <dataValidations count="2">
    <dataValidation type="list" allowBlank="1" showInputMessage="1" showErrorMessage="1" sqref="E31:H31" xr:uid="{00000000-0002-0000-0900-000000000000}">
      <formula1>"就職支援時間内に実施,放課後等時間外実施の場合有,放課後等時間外を含めて実施,放課後等時間外に実施"</formula1>
    </dataValidation>
    <dataValidation type="custom" allowBlank="1" showInputMessage="1" showErrorMessage="1" sqref="H9:H10 C4:I4 G6 D6:D7 B36 I34 F10:F11 H11:I11 D16 H7 D3 D9:D11" xr:uid="{00000000-0002-0000-0900-000001000000}">
      <formula1>""</formula1>
    </dataValidation>
  </dataValidations>
  <pageMargins left="0.39370078740157483" right="0.39370078740157483" top="0.59055118110236227" bottom="0.59055118110236227" header="0.39370078740157483" footer="0.31496062992125984"/>
  <pageSetup paperSize="9" scale="95" orientation="portrait" r:id="rId1"/>
  <headerFooter alignWithMargins="0">
    <oddHeader>&amp;R&amp;10&amp;F</oddHeader>
  </headerFooter>
  <rowBreaks count="1" manualBreakCount="1">
    <brk id="36" max="10" man="1"/>
  </rowBreaks>
  <colBreaks count="1" manualBreakCount="1">
    <brk id="10"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75"/>
  <sheetViews>
    <sheetView showZeros="0" view="pageBreakPreview" zoomScale="70" zoomScaleNormal="100" zoomScaleSheetLayoutView="70" workbookViewId="0">
      <selection activeCell="L26" sqref="L26"/>
    </sheetView>
  </sheetViews>
  <sheetFormatPr defaultRowHeight="13.2"/>
  <cols>
    <col min="1" max="1" width="5.21875" customWidth="1"/>
    <col min="2" max="2" width="15.6640625" customWidth="1"/>
    <col min="3" max="3" width="5.6640625" customWidth="1"/>
    <col min="4" max="6" width="4.6640625" customWidth="1"/>
    <col min="7" max="7" width="26.6640625" customWidth="1"/>
    <col min="8" max="14" width="8.6640625" customWidth="1"/>
    <col min="15" max="15" width="26.33203125" customWidth="1"/>
    <col min="16" max="17" width="5.109375" customWidth="1"/>
    <col min="26" max="26" width="19.77734375" customWidth="1"/>
    <col min="28" max="28" width="15.88671875" customWidth="1"/>
  </cols>
  <sheetData>
    <row r="1" spans="1:30" ht="28.5" customHeight="1">
      <c r="A1" s="56" t="s">
        <v>229</v>
      </c>
      <c r="C1" s="56"/>
      <c r="D1" s="56"/>
      <c r="E1" s="56"/>
      <c r="F1" s="56"/>
      <c r="G1" s="56"/>
      <c r="H1" s="56"/>
      <c r="I1" s="881"/>
      <c r="J1" s="881"/>
      <c r="K1" s="56"/>
      <c r="L1" s="56"/>
      <c r="M1" s="56"/>
      <c r="N1" s="56"/>
      <c r="O1" s="56"/>
      <c r="P1" s="56"/>
      <c r="Q1" s="56"/>
    </row>
    <row r="2" spans="1:30" ht="9" customHeight="1">
      <c r="B2" s="56"/>
      <c r="C2" s="56"/>
      <c r="D2" s="56"/>
      <c r="E2" s="56"/>
      <c r="F2" s="56"/>
      <c r="G2" s="56"/>
      <c r="H2" s="56"/>
      <c r="I2" s="56"/>
      <c r="J2" s="56"/>
      <c r="K2" s="56"/>
      <c r="L2" s="56"/>
      <c r="M2" s="56"/>
      <c r="N2" s="56"/>
      <c r="O2" s="56"/>
      <c r="P2" s="56"/>
      <c r="Q2" s="56"/>
      <c r="R2" s="56"/>
      <c r="S2" s="56"/>
    </row>
    <row r="3" spans="1:30" ht="18" customHeight="1">
      <c r="B3" s="1019" t="s">
        <v>169</v>
      </c>
      <c r="C3" s="1751">
        <f>入力表!D63</f>
        <v>0</v>
      </c>
      <c r="D3" s="1751"/>
      <c r="E3" s="123" t="s">
        <v>19</v>
      </c>
      <c r="G3" s="20"/>
      <c r="H3" s="20"/>
      <c r="I3" s="20"/>
      <c r="J3" s="383"/>
      <c r="K3" s="20"/>
      <c r="L3" s="1049"/>
      <c r="M3" s="856"/>
      <c r="N3" s="8" t="s">
        <v>232</v>
      </c>
      <c r="O3" s="1752">
        <f>入力表!C53</f>
        <v>0</v>
      </c>
      <c r="P3" s="1752"/>
      <c r="Q3" s="1752"/>
      <c r="R3" s="20"/>
      <c r="S3" s="20"/>
    </row>
    <row r="4" spans="1:30" ht="18" customHeight="1">
      <c r="G4" s="1"/>
      <c r="N4" s="8" t="s">
        <v>30</v>
      </c>
      <c r="O4" s="1753">
        <f>入力表!G7</f>
        <v>0</v>
      </c>
      <c r="P4" s="1753"/>
      <c r="Q4" s="1753"/>
    </row>
    <row r="5" spans="1:30" ht="9" customHeight="1">
      <c r="G5" s="1"/>
      <c r="N5" s="8"/>
      <c r="O5" s="9"/>
      <c r="P5" s="9"/>
      <c r="Q5" s="9"/>
    </row>
    <row r="6" spans="1:30" ht="16.5" customHeight="1" thickBot="1">
      <c r="B6" s="168" t="s">
        <v>231</v>
      </c>
    </row>
    <row r="7" spans="1:30" s="1" customFormat="1" ht="27" customHeight="1" thickTop="1">
      <c r="A7" s="1608" t="s">
        <v>358</v>
      </c>
      <c r="B7" s="1623" t="s">
        <v>47</v>
      </c>
      <c r="C7" s="1613" t="s">
        <v>243</v>
      </c>
      <c r="D7" s="1611" t="s">
        <v>267</v>
      </c>
      <c r="E7" s="1748"/>
      <c r="F7" s="1612"/>
      <c r="G7" s="1625" t="s">
        <v>49</v>
      </c>
      <c r="H7" s="1754" t="s">
        <v>148</v>
      </c>
      <c r="I7" s="1755"/>
      <c r="J7" s="1749" t="s">
        <v>134</v>
      </c>
      <c r="K7" s="1749"/>
      <c r="L7" s="1621"/>
      <c r="M7" s="1749"/>
      <c r="N7" s="1750"/>
      <c r="O7" s="1756" t="s">
        <v>228</v>
      </c>
      <c r="P7" s="1611" t="s">
        <v>26</v>
      </c>
      <c r="Q7" s="1617"/>
    </row>
    <row r="8" spans="1:30" s="1" customFormat="1" ht="40.5" customHeight="1" thickBot="1">
      <c r="A8" s="1609"/>
      <c r="B8" s="1624"/>
      <c r="C8" s="1614"/>
      <c r="D8" s="183" t="s">
        <v>145</v>
      </c>
      <c r="E8" s="184" t="s">
        <v>146</v>
      </c>
      <c r="F8" s="185" t="s">
        <v>147</v>
      </c>
      <c r="G8" s="1614"/>
      <c r="H8" s="181" t="s">
        <v>368</v>
      </c>
      <c r="I8" s="171" t="s">
        <v>254</v>
      </c>
      <c r="J8" s="884" t="s">
        <v>557</v>
      </c>
      <c r="K8" s="878" t="s">
        <v>555</v>
      </c>
      <c r="L8" s="1141" t="s">
        <v>649</v>
      </c>
      <c r="M8" s="879" t="s">
        <v>559</v>
      </c>
      <c r="N8" s="880" t="s">
        <v>561</v>
      </c>
      <c r="O8" s="1616"/>
      <c r="P8" s="189" t="s">
        <v>10</v>
      </c>
      <c r="Q8" s="182" t="s">
        <v>37</v>
      </c>
      <c r="S8" s="1031"/>
      <c r="AB8" s="1034"/>
      <c r="AC8" s="1034" t="s">
        <v>638</v>
      </c>
      <c r="AD8" s="1034" t="s">
        <v>635</v>
      </c>
    </row>
    <row r="9" spans="1:30" s="1" customFormat="1" ht="24.9" customHeight="1" thickTop="1">
      <c r="A9" s="175"/>
      <c r="B9" s="389" t="s">
        <v>492</v>
      </c>
      <c r="C9" s="384">
        <v>40</v>
      </c>
      <c r="D9" s="385" t="s">
        <v>293</v>
      </c>
      <c r="E9" s="386"/>
      <c r="F9" s="387"/>
      <c r="G9" s="384" t="s">
        <v>144</v>
      </c>
      <c r="H9" s="830" t="s">
        <v>137</v>
      </c>
      <c r="I9" s="831" t="s">
        <v>138</v>
      </c>
      <c r="J9" s="830" t="s">
        <v>357</v>
      </c>
      <c r="K9" s="1166" t="s">
        <v>135</v>
      </c>
      <c r="L9" s="410"/>
      <c r="M9" s="824"/>
      <c r="N9" s="834"/>
      <c r="O9" s="519" t="s">
        <v>580</v>
      </c>
      <c r="P9" s="390" t="s">
        <v>294</v>
      </c>
      <c r="Q9" s="391"/>
      <c r="R9" s="340"/>
      <c r="S9" s="1033" t="str">
        <f>IF(AC9=AD9,"","＜ERROR＞入力表の就職支援担当者数と一致していません！")</f>
        <v/>
      </c>
      <c r="T9" s="1020"/>
      <c r="U9" s="340"/>
      <c r="V9" s="340"/>
      <c r="W9" s="340"/>
      <c r="X9" s="340"/>
      <c r="Y9" s="340"/>
      <c r="AB9" s="1036" t="s">
        <v>639</v>
      </c>
      <c r="AC9" s="1034">
        <f>入力表!D63</f>
        <v>0</v>
      </c>
      <c r="AD9" s="1034">
        <f>COUNTIF(B12:B61,"*")</f>
        <v>0</v>
      </c>
    </row>
    <row r="10" spans="1:30" s="1" customFormat="1" ht="24.9" customHeight="1">
      <c r="A10" s="429"/>
      <c r="B10" s="395" t="s">
        <v>295</v>
      </c>
      <c r="C10" s="392">
        <v>56</v>
      </c>
      <c r="D10" s="393"/>
      <c r="E10" s="394"/>
      <c r="F10" s="395" t="s">
        <v>296</v>
      </c>
      <c r="G10" s="392" t="s">
        <v>297</v>
      </c>
      <c r="H10" s="396" t="s">
        <v>298</v>
      </c>
      <c r="I10" s="397" t="s">
        <v>299</v>
      </c>
      <c r="J10" s="396"/>
      <c r="K10" s="1167"/>
      <c r="L10" s="398" t="s">
        <v>655</v>
      </c>
      <c r="M10" s="825"/>
      <c r="N10" s="835"/>
      <c r="O10" s="708" t="s">
        <v>656</v>
      </c>
      <c r="P10" s="399"/>
      <c r="Q10" s="400" t="s">
        <v>300</v>
      </c>
      <c r="R10" s="340"/>
      <c r="S10" s="1033" t="str">
        <f>IF(AC10=AD10,"","＜ERROR＞入力表のキャリアコンサルタント（国家資格）人数と一致していません！")</f>
        <v/>
      </c>
      <c r="T10" s="1021"/>
      <c r="U10" s="1022"/>
      <c r="V10" s="340"/>
      <c r="W10" s="340"/>
      <c r="X10" s="340"/>
      <c r="Y10" s="340"/>
      <c r="AB10" s="1036" t="s">
        <v>642</v>
      </c>
      <c r="AC10" s="1034">
        <f>入力表!E63</f>
        <v>0</v>
      </c>
      <c r="AD10" s="1034">
        <f>COUNTIF(J12:J61,"○")</f>
        <v>0</v>
      </c>
    </row>
    <row r="11" spans="1:30" s="1" customFormat="1" ht="24.9" customHeight="1" thickBot="1">
      <c r="A11" s="430"/>
      <c r="B11" s="404" t="s">
        <v>301</v>
      </c>
      <c r="C11" s="401">
        <v>38</v>
      </c>
      <c r="D11" s="402" t="s">
        <v>135</v>
      </c>
      <c r="E11" s="403"/>
      <c r="F11" s="404"/>
      <c r="G11" s="401" t="s">
        <v>302</v>
      </c>
      <c r="H11" s="405" t="s">
        <v>303</v>
      </c>
      <c r="I11" s="832" t="s">
        <v>304</v>
      </c>
      <c r="J11" s="405"/>
      <c r="K11" s="1168"/>
      <c r="L11" s="882"/>
      <c r="M11" s="826"/>
      <c r="N11" s="836" t="s">
        <v>556</v>
      </c>
      <c r="O11" s="520" t="s">
        <v>305</v>
      </c>
      <c r="P11" s="406" t="s">
        <v>306</v>
      </c>
      <c r="Q11" s="407"/>
      <c r="R11" s="340"/>
      <c r="S11" s="1033" t="str">
        <f>IF(AC11=AD11,"","＜ERROR＞入力表のジョブ・カード作成アドバイザー人数と一致していません！")</f>
        <v/>
      </c>
      <c r="T11" s="1022"/>
      <c r="U11" s="340"/>
      <c r="V11" s="340"/>
      <c r="W11" s="340"/>
      <c r="X11" s="340"/>
      <c r="Y11" s="340"/>
      <c r="AB11" s="1036" t="s">
        <v>641</v>
      </c>
      <c r="AC11" s="1034">
        <f>入力表!G63</f>
        <v>0</v>
      </c>
      <c r="AD11" s="1034">
        <f>COUNTIF(K12:K61,"○")</f>
        <v>0</v>
      </c>
    </row>
    <row r="12" spans="1:30" s="201" customFormat="1" ht="30" customHeight="1" thickTop="1">
      <c r="A12" s="441">
        <v>1</v>
      </c>
      <c r="B12" s="471"/>
      <c r="C12" s="194"/>
      <c r="D12" s="476"/>
      <c r="E12" s="481"/>
      <c r="F12" s="286"/>
      <c r="G12" s="195"/>
      <c r="H12" s="1000"/>
      <c r="I12" s="934"/>
      <c r="J12" s="885"/>
      <c r="K12" s="1169"/>
      <c r="L12" s="883"/>
      <c r="M12" s="827"/>
      <c r="N12" s="837"/>
      <c r="O12" s="195"/>
      <c r="P12" s="285"/>
      <c r="Q12" s="483"/>
      <c r="S12" s="1152" t="str">
        <f>IF(AC11=AD11,"","＜ERROR＞入力表のキャリアコンサルティング技能士１級又は２級人数と一致していません！")</f>
        <v/>
      </c>
      <c r="T12" s="434"/>
      <c r="U12" s="434"/>
      <c r="V12" s="434"/>
      <c r="W12" s="434"/>
      <c r="X12" s="739"/>
      <c r="Y12" s="434"/>
      <c r="AB12" s="1065" t="s">
        <v>647</v>
      </c>
      <c r="AC12" s="1034">
        <f>入力表!H63</f>
        <v>0</v>
      </c>
      <c r="AD12" s="1034">
        <f>COUNTIF(L12:L61,"○")</f>
        <v>0</v>
      </c>
    </row>
    <row r="13" spans="1:30" s="201" customFormat="1" ht="30" customHeight="1">
      <c r="A13" s="437">
        <v>2</v>
      </c>
      <c r="B13" s="472"/>
      <c r="C13" s="196"/>
      <c r="D13" s="474"/>
      <c r="E13" s="218"/>
      <c r="F13" s="215"/>
      <c r="G13" s="197"/>
      <c r="H13" s="935"/>
      <c r="I13" s="936"/>
      <c r="J13" s="886"/>
      <c r="K13" s="1170"/>
      <c r="L13" s="840"/>
      <c r="M13" s="833"/>
      <c r="N13" s="838"/>
      <c r="O13" s="197"/>
      <c r="P13" s="214"/>
      <c r="Q13" s="219"/>
      <c r="S13" s="1033" t="str">
        <f>IF(AC13=AD13,"","＜ERROR＞入力表のその他関連資格者数と一致していません！")</f>
        <v/>
      </c>
      <c r="T13" s="434"/>
      <c r="U13" s="434"/>
      <c r="V13" s="434"/>
      <c r="W13" s="434"/>
      <c r="X13" s="434"/>
      <c r="Y13" s="434"/>
      <c r="AB13" s="1036" t="s">
        <v>558</v>
      </c>
      <c r="AC13" s="1034">
        <f>入力表!I63</f>
        <v>0</v>
      </c>
      <c r="AD13" s="1034">
        <f>COUNTIF(M12:M61,"○")</f>
        <v>0</v>
      </c>
    </row>
    <row r="14" spans="1:30" s="201" customFormat="1" ht="30" customHeight="1">
      <c r="A14" s="437">
        <v>3</v>
      </c>
      <c r="B14" s="472"/>
      <c r="C14" s="196"/>
      <c r="D14" s="474"/>
      <c r="E14" s="218"/>
      <c r="F14" s="215"/>
      <c r="G14" s="197"/>
      <c r="H14" s="935"/>
      <c r="I14" s="936"/>
      <c r="J14" s="217"/>
      <c r="K14" s="828"/>
      <c r="L14" s="828"/>
      <c r="M14" s="828"/>
      <c r="N14" s="841"/>
      <c r="O14" s="197"/>
      <c r="P14" s="214"/>
      <c r="Q14" s="219"/>
      <c r="S14" s="1033" t="str">
        <f>IF(AC14=AD14,"","＜ERROR＞入力表の関連資格なし人数と一致していません！")</f>
        <v/>
      </c>
      <c r="AB14" s="1037" t="s">
        <v>637</v>
      </c>
      <c r="AC14" s="1035">
        <f>入力表!J63</f>
        <v>0</v>
      </c>
      <c r="AD14" s="1035">
        <f>COUNTIF(N12:N61,"○")</f>
        <v>0</v>
      </c>
    </row>
    <row r="15" spans="1:30" s="201" customFormat="1" ht="30" customHeight="1">
      <c r="A15" s="437">
        <v>4</v>
      </c>
      <c r="B15" s="472"/>
      <c r="C15" s="196"/>
      <c r="D15" s="474"/>
      <c r="E15" s="218"/>
      <c r="F15" s="215"/>
      <c r="G15" s="197"/>
      <c r="H15" s="935"/>
      <c r="I15" s="936"/>
      <c r="J15" s="217"/>
      <c r="K15" s="828"/>
      <c r="L15" s="828"/>
      <c r="M15" s="828"/>
      <c r="N15" s="838"/>
      <c r="O15" s="197"/>
      <c r="P15" s="214"/>
      <c r="Q15" s="219"/>
    </row>
    <row r="16" spans="1:30" s="201" customFormat="1" ht="30" customHeight="1">
      <c r="A16" s="437">
        <v>5</v>
      </c>
      <c r="B16" s="215"/>
      <c r="C16" s="196"/>
      <c r="D16" s="474"/>
      <c r="E16" s="218"/>
      <c r="F16" s="215"/>
      <c r="G16" s="197"/>
      <c r="H16" s="935"/>
      <c r="I16" s="936"/>
      <c r="J16" s="217"/>
      <c r="K16" s="828"/>
      <c r="L16" s="828"/>
      <c r="M16" s="828"/>
      <c r="N16" s="838"/>
      <c r="O16" s="197"/>
      <c r="P16" s="214"/>
      <c r="Q16" s="219"/>
    </row>
    <row r="17" spans="1:30" s="201" customFormat="1" ht="30" customHeight="1">
      <c r="A17" s="437">
        <v>6</v>
      </c>
      <c r="B17" s="215"/>
      <c r="C17" s="196"/>
      <c r="D17" s="474"/>
      <c r="E17" s="218"/>
      <c r="F17" s="215"/>
      <c r="G17" s="197"/>
      <c r="H17" s="935"/>
      <c r="I17" s="936"/>
      <c r="J17" s="217"/>
      <c r="K17" s="828"/>
      <c r="L17" s="828"/>
      <c r="M17" s="828"/>
      <c r="N17" s="838"/>
      <c r="O17" s="197"/>
      <c r="P17" s="214"/>
      <c r="Q17" s="219"/>
    </row>
    <row r="18" spans="1:30" s="201" customFormat="1" ht="30" customHeight="1">
      <c r="A18" s="437">
        <v>7</v>
      </c>
      <c r="B18" s="215"/>
      <c r="C18" s="196"/>
      <c r="D18" s="474"/>
      <c r="E18" s="218"/>
      <c r="F18" s="215"/>
      <c r="G18" s="197"/>
      <c r="H18" s="935"/>
      <c r="I18" s="936"/>
      <c r="J18" s="217"/>
      <c r="K18" s="833"/>
      <c r="L18" s="833"/>
      <c r="M18" s="833"/>
      <c r="N18" s="838"/>
      <c r="O18" s="197"/>
      <c r="P18" s="214"/>
      <c r="Q18" s="219"/>
    </row>
    <row r="19" spans="1:30" s="201" customFormat="1" ht="30" customHeight="1">
      <c r="A19" s="437">
        <v>8</v>
      </c>
      <c r="B19" s="215"/>
      <c r="C19" s="196"/>
      <c r="D19" s="474"/>
      <c r="E19" s="218"/>
      <c r="F19" s="215"/>
      <c r="G19" s="197"/>
      <c r="H19" s="935"/>
      <c r="I19" s="936"/>
      <c r="J19" s="217"/>
      <c r="K19" s="833"/>
      <c r="L19" s="833"/>
      <c r="M19" s="833"/>
      <c r="N19" s="838"/>
      <c r="O19" s="197"/>
      <c r="P19" s="214"/>
      <c r="Q19" s="219"/>
    </row>
    <row r="20" spans="1:30" s="201" customFormat="1" ht="30" customHeight="1">
      <c r="A20" s="437">
        <v>9</v>
      </c>
      <c r="B20" s="215"/>
      <c r="C20" s="196"/>
      <c r="D20" s="474"/>
      <c r="E20" s="218"/>
      <c r="F20" s="215"/>
      <c r="G20" s="197"/>
      <c r="H20" s="935"/>
      <c r="I20" s="936"/>
      <c r="J20" s="217"/>
      <c r="K20" s="833"/>
      <c r="L20" s="833"/>
      <c r="M20" s="833"/>
      <c r="N20" s="838"/>
      <c r="O20" s="197"/>
      <c r="P20" s="214"/>
      <c r="Q20" s="219"/>
    </row>
    <row r="21" spans="1:30" s="201" customFormat="1" ht="30" customHeight="1">
      <c r="A21" s="437">
        <v>10</v>
      </c>
      <c r="B21" s="215"/>
      <c r="C21" s="196"/>
      <c r="D21" s="474"/>
      <c r="E21" s="218"/>
      <c r="F21" s="215"/>
      <c r="G21" s="197"/>
      <c r="H21" s="935"/>
      <c r="I21" s="936"/>
      <c r="J21" s="217"/>
      <c r="K21" s="833"/>
      <c r="L21" s="833"/>
      <c r="M21" s="833"/>
      <c r="N21" s="838"/>
      <c r="O21" s="197"/>
      <c r="P21" s="214"/>
      <c r="Q21" s="219"/>
    </row>
    <row r="22" spans="1:30" s="26" customFormat="1" ht="30" customHeight="1">
      <c r="A22" s="437">
        <v>11</v>
      </c>
      <c r="B22" s="215"/>
      <c r="C22" s="196"/>
      <c r="D22" s="474"/>
      <c r="E22" s="218"/>
      <c r="F22" s="215"/>
      <c r="G22" s="197"/>
      <c r="H22" s="935"/>
      <c r="I22" s="936"/>
      <c r="J22" s="217"/>
      <c r="K22" s="833"/>
      <c r="L22" s="833"/>
      <c r="M22" s="833"/>
      <c r="N22" s="838"/>
      <c r="O22" s="197"/>
      <c r="P22" s="214"/>
      <c r="Q22" s="219"/>
      <c r="AB22" s="201"/>
      <c r="AC22" s="201"/>
      <c r="AD22" s="201"/>
    </row>
    <row r="23" spans="1:30" ht="30" customHeight="1">
      <c r="A23" s="437">
        <v>12</v>
      </c>
      <c r="B23" s="215"/>
      <c r="C23" s="196"/>
      <c r="D23" s="474"/>
      <c r="E23" s="218"/>
      <c r="F23" s="215"/>
      <c r="G23" s="197"/>
      <c r="H23" s="935"/>
      <c r="I23" s="936"/>
      <c r="J23" s="217"/>
      <c r="K23" s="833"/>
      <c r="L23" s="833"/>
      <c r="M23" s="833"/>
      <c r="N23" s="838"/>
      <c r="O23" s="197"/>
      <c r="P23" s="214"/>
      <c r="Q23" s="219"/>
      <c r="AB23" s="201"/>
      <c r="AC23" s="201"/>
      <c r="AD23" s="201"/>
    </row>
    <row r="24" spans="1:30" ht="30" customHeight="1">
      <c r="A24" s="437">
        <v>13</v>
      </c>
      <c r="B24" s="215"/>
      <c r="C24" s="196"/>
      <c r="D24" s="474"/>
      <c r="E24" s="218"/>
      <c r="F24" s="215"/>
      <c r="G24" s="197"/>
      <c r="H24" s="935"/>
      <c r="I24" s="936"/>
      <c r="J24" s="217"/>
      <c r="K24" s="833"/>
      <c r="L24" s="833"/>
      <c r="M24" s="833"/>
      <c r="N24" s="838"/>
      <c r="O24" s="197"/>
      <c r="P24" s="214"/>
      <c r="Q24" s="219"/>
      <c r="AB24" s="26"/>
      <c r="AC24" s="26"/>
      <c r="AD24" s="26"/>
    </row>
    <row r="25" spans="1:30" ht="30" customHeight="1">
      <c r="A25" s="437">
        <v>14</v>
      </c>
      <c r="B25" s="215"/>
      <c r="C25" s="196"/>
      <c r="D25" s="474"/>
      <c r="E25" s="218"/>
      <c r="F25" s="215"/>
      <c r="G25" s="197"/>
      <c r="H25" s="935"/>
      <c r="I25" s="936"/>
      <c r="J25" s="217"/>
      <c r="K25" s="833"/>
      <c r="L25" s="833"/>
      <c r="M25" s="833"/>
      <c r="N25" s="838"/>
      <c r="O25" s="197"/>
      <c r="P25" s="214"/>
      <c r="Q25" s="219"/>
    </row>
    <row r="26" spans="1:30" ht="30" customHeight="1">
      <c r="A26" s="437">
        <v>15</v>
      </c>
      <c r="B26" s="215"/>
      <c r="C26" s="196"/>
      <c r="D26" s="474"/>
      <c r="E26" s="218"/>
      <c r="F26" s="215"/>
      <c r="G26" s="197"/>
      <c r="H26" s="935"/>
      <c r="I26" s="936"/>
      <c r="J26" s="217"/>
      <c r="K26" s="833"/>
      <c r="L26" s="833"/>
      <c r="M26" s="833"/>
      <c r="N26" s="838"/>
      <c r="O26" s="197"/>
      <c r="P26" s="214"/>
      <c r="Q26" s="219"/>
    </row>
    <row r="27" spans="1:30" ht="30" customHeight="1">
      <c r="A27" s="437">
        <v>16</v>
      </c>
      <c r="B27" s="215"/>
      <c r="C27" s="196"/>
      <c r="D27" s="474"/>
      <c r="E27" s="218"/>
      <c r="F27" s="215"/>
      <c r="G27" s="197"/>
      <c r="H27" s="935"/>
      <c r="I27" s="936"/>
      <c r="J27" s="217"/>
      <c r="K27" s="833"/>
      <c r="L27" s="833"/>
      <c r="M27" s="833"/>
      <c r="N27" s="838"/>
      <c r="O27" s="197"/>
      <c r="P27" s="214"/>
      <c r="Q27" s="219"/>
    </row>
    <row r="28" spans="1:30" ht="30" customHeight="1">
      <c r="A28" s="437">
        <v>17</v>
      </c>
      <c r="B28" s="215"/>
      <c r="C28" s="196"/>
      <c r="D28" s="474"/>
      <c r="E28" s="218"/>
      <c r="F28" s="215"/>
      <c r="G28" s="197"/>
      <c r="H28" s="935"/>
      <c r="I28" s="936"/>
      <c r="J28" s="217"/>
      <c r="K28" s="833"/>
      <c r="L28" s="833"/>
      <c r="M28" s="833"/>
      <c r="N28" s="838"/>
      <c r="O28" s="197"/>
      <c r="P28" s="214"/>
      <c r="Q28" s="219"/>
    </row>
    <row r="29" spans="1:30" ht="30" customHeight="1">
      <c r="A29" s="437">
        <v>18</v>
      </c>
      <c r="B29" s="215"/>
      <c r="C29" s="196"/>
      <c r="D29" s="474"/>
      <c r="E29" s="218"/>
      <c r="F29" s="215"/>
      <c r="G29" s="197"/>
      <c r="H29" s="935"/>
      <c r="I29" s="936"/>
      <c r="J29" s="217"/>
      <c r="K29" s="833"/>
      <c r="L29" s="833"/>
      <c r="M29" s="833"/>
      <c r="N29" s="838"/>
      <c r="O29" s="197"/>
      <c r="P29" s="214"/>
      <c r="Q29" s="219"/>
    </row>
    <row r="30" spans="1:30" ht="30" customHeight="1">
      <c r="A30" s="437">
        <v>19</v>
      </c>
      <c r="B30" s="215"/>
      <c r="C30" s="196"/>
      <c r="D30" s="474"/>
      <c r="E30" s="218"/>
      <c r="F30" s="215"/>
      <c r="G30" s="197"/>
      <c r="H30" s="935"/>
      <c r="I30" s="936"/>
      <c r="J30" s="217"/>
      <c r="K30" s="833"/>
      <c r="L30" s="833"/>
      <c r="M30" s="833"/>
      <c r="N30" s="838"/>
      <c r="O30" s="197"/>
      <c r="P30" s="214"/>
      <c r="Q30" s="219"/>
    </row>
    <row r="31" spans="1:30" ht="30" customHeight="1">
      <c r="A31" s="437">
        <v>20</v>
      </c>
      <c r="B31" s="215"/>
      <c r="C31" s="196"/>
      <c r="D31" s="474"/>
      <c r="E31" s="218"/>
      <c r="F31" s="215"/>
      <c r="G31" s="197"/>
      <c r="H31" s="935"/>
      <c r="I31" s="936"/>
      <c r="J31" s="217"/>
      <c r="K31" s="833"/>
      <c r="L31" s="833"/>
      <c r="M31" s="833"/>
      <c r="N31" s="838"/>
      <c r="O31" s="197"/>
      <c r="P31" s="214"/>
      <c r="Q31" s="219"/>
    </row>
    <row r="32" spans="1:30" ht="30" customHeight="1">
      <c r="A32" s="437">
        <v>21</v>
      </c>
      <c r="B32" s="215"/>
      <c r="C32" s="196"/>
      <c r="D32" s="474"/>
      <c r="E32" s="218"/>
      <c r="F32" s="215"/>
      <c r="G32" s="197"/>
      <c r="H32" s="935"/>
      <c r="I32" s="936"/>
      <c r="J32" s="217"/>
      <c r="K32" s="833"/>
      <c r="L32" s="833"/>
      <c r="M32" s="833"/>
      <c r="N32" s="838"/>
      <c r="O32" s="197"/>
      <c r="P32" s="214"/>
      <c r="Q32" s="219"/>
    </row>
    <row r="33" spans="1:17" ht="30" customHeight="1">
      <c r="A33" s="437">
        <v>22</v>
      </c>
      <c r="B33" s="215"/>
      <c r="C33" s="196"/>
      <c r="D33" s="474"/>
      <c r="E33" s="218"/>
      <c r="F33" s="215"/>
      <c r="G33" s="197"/>
      <c r="H33" s="935"/>
      <c r="I33" s="936"/>
      <c r="J33" s="217"/>
      <c r="K33" s="833"/>
      <c r="L33" s="833"/>
      <c r="M33" s="833"/>
      <c r="N33" s="838"/>
      <c r="O33" s="197"/>
      <c r="P33" s="214"/>
      <c r="Q33" s="219"/>
    </row>
    <row r="34" spans="1:17" ht="30" customHeight="1">
      <c r="A34" s="437">
        <v>23</v>
      </c>
      <c r="B34" s="215"/>
      <c r="C34" s="196"/>
      <c r="D34" s="474"/>
      <c r="E34" s="218"/>
      <c r="F34" s="215"/>
      <c r="G34" s="197"/>
      <c r="H34" s="935"/>
      <c r="I34" s="936"/>
      <c r="J34" s="217"/>
      <c r="K34" s="833"/>
      <c r="L34" s="833"/>
      <c r="M34" s="833"/>
      <c r="N34" s="838"/>
      <c r="O34" s="197"/>
      <c r="P34" s="214"/>
      <c r="Q34" s="219"/>
    </row>
    <row r="35" spans="1:17" ht="30" customHeight="1">
      <c r="A35" s="437">
        <v>24</v>
      </c>
      <c r="B35" s="215"/>
      <c r="C35" s="196"/>
      <c r="D35" s="474"/>
      <c r="E35" s="218"/>
      <c r="F35" s="215"/>
      <c r="G35" s="197"/>
      <c r="H35" s="935"/>
      <c r="I35" s="936"/>
      <c r="J35" s="217"/>
      <c r="K35" s="833"/>
      <c r="L35" s="833"/>
      <c r="M35" s="833"/>
      <c r="N35" s="838"/>
      <c r="O35" s="197"/>
      <c r="P35" s="214"/>
      <c r="Q35" s="219"/>
    </row>
    <row r="36" spans="1:17" ht="30" customHeight="1">
      <c r="A36" s="437">
        <v>25</v>
      </c>
      <c r="B36" s="215"/>
      <c r="C36" s="196"/>
      <c r="D36" s="474"/>
      <c r="E36" s="218"/>
      <c r="F36" s="215"/>
      <c r="G36" s="197"/>
      <c r="H36" s="935"/>
      <c r="I36" s="936"/>
      <c r="J36" s="217"/>
      <c r="K36" s="833"/>
      <c r="L36" s="833"/>
      <c r="M36" s="833"/>
      <c r="N36" s="838"/>
      <c r="O36" s="197"/>
      <c r="P36" s="214"/>
      <c r="Q36" s="219"/>
    </row>
    <row r="37" spans="1:17" ht="30" customHeight="1">
      <c r="A37" s="437">
        <v>26</v>
      </c>
      <c r="B37" s="215"/>
      <c r="C37" s="196"/>
      <c r="D37" s="474"/>
      <c r="E37" s="218"/>
      <c r="F37" s="215"/>
      <c r="G37" s="197"/>
      <c r="H37" s="935"/>
      <c r="I37" s="936"/>
      <c r="J37" s="217"/>
      <c r="K37" s="833"/>
      <c r="L37" s="833"/>
      <c r="M37" s="833"/>
      <c r="N37" s="838"/>
      <c r="O37" s="197"/>
      <c r="P37" s="214"/>
      <c r="Q37" s="219"/>
    </row>
    <row r="38" spans="1:17" ht="30" customHeight="1">
      <c r="A38" s="437">
        <v>27</v>
      </c>
      <c r="B38" s="215"/>
      <c r="C38" s="196"/>
      <c r="D38" s="474"/>
      <c r="E38" s="218"/>
      <c r="F38" s="215"/>
      <c r="G38" s="197"/>
      <c r="H38" s="935"/>
      <c r="I38" s="936"/>
      <c r="J38" s="217"/>
      <c r="K38" s="833"/>
      <c r="L38" s="833"/>
      <c r="M38" s="833"/>
      <c r="N38" s="838"/>
      <c r="O38" s="197"/>
      <c r="P38" s="214"/>
      <c r="Q38" s="219"/>
    </row>
    <row r="39" spans="1:17" ht="30" customHeight="1">
      <c r="A39" s="437">
        <v>28</v>
      </c>
      <c r="B39" s="215"/>
      <c r="C39" s="196"/>
      <c r="D39" s="474"/>
      <c r="E39" s="218"/>
      <c r="F39" s="215"/>
      <c r="G39" s="197"/>
      <c r="H39" s="935"/>
      <c r="I39" s="936"/>
      <c r="J39" s="217"/>
      <c r="K39" s="833"/>
      <c r="L39" s="833"/>
      <c r="M39" s="833"/>
      <c r="N39" s="838"/>
      <c r="O39" s="197"/>
      <c r="P39" s="214"/>
      <c r="Q39" s="219"/>
    </row>
    <row r="40" spans="1:17" ht="30" customHeight="1">
      <c r="A40" s="437">
        <v>29</v>
      </c>
      <c r="B40" s="215"/>
      <c r="C40" s="196"/>
      <c r="D40" s="474"/>
      <c r="E40" s="218"/>
      <c r="F40" s="215"/>
      <c r="G40" s="197"/>
      <c r="H40" s="935"/>
      <c r="I40" s="936"/>
      <c r="J40" s="217"/>
      <c r="K40" s="833"/>
      <c r="L40" s="833"/>
      <c r="M40" s="833"/>
      <c r="N40" s="838"/>
      <c r="O40" s="197"/>
      <c r="P40" s="214"/>
      <c r="Q40" s="219"/>
    </row>
    <row r="41" spans="1:17" ht="30" customHeight="1">
      <c r="A41" s="437">
        <v>30</v>
      </c>
      <c r="B41" s="215"/>
      <c r="C41" s="196"/>
      <c r="D41" s="474"/>
      <c r="E41" s="218"/>
      <c r="F41" s="215"/>
      <c r="G41" s="197"/>
      <c r="H41" s="935"/>
      <c r="I41" s="936"/>
      <c r="J41" s="217"/>
      <c r="K41" s="833"/>
      <c r="L41" s="833"/>
      <c r="M41" s="833"/>
      <c r="N41" s="838"/>
      <c r="O41" s="197"/>
      <c r="P41" s="214"/>
      <c r="Q41" s="219"/>
    </row>
    <row r="42" spans="1:17" ht="30" customHeight="1">
      <c r="A42" s="437">
        <v>31</v>
      </c>
      <c r="B42" s="215"/>
      <c r="C42" s="196"/>
      <c r="D42" s="474"/>
      <c r="E42" s="218"/>
      <c r="F42" s="215"/>
      <c r="G42" s="197"/>
      <c r="H42" s="935"/>
      <c r="I42" s="936"/>
      <c r="J42" s="217"/>
      <c r="K42" s="833"/>
      <c r="L42" s="833"/>
      <c r="M42" s="833"/>
      <c r="N42" s="838"/>
      <c r="O42" s="197"/>
      <c r="P42" s="214"/>
      <c r="Q42" s="219"/>
    </row>
    <row r="43" spans="1:17" ht="30" customHeight="1">
      <c r="A43" s="437">
        <v>32</v>
      </c>
      <c r="B43" s="215"/>
      <c r="C43" s="196"/>
      <c r="D43" s="474"/>
      <c r="E43" s="218"/>
      <c r="F43" s="215"/>
      <c r="G43" s="197"/>
      <c r="H43" s="935"/>
      <c r="I43" s="936"/>
      <c r="J43" s="217"/>
      <c r="K43" s="833"/>
      <c r="L43" s="833"/>
      <c r="M43" s="833"/>
      <c r="N43" s="838"/>
      <c r="O43" s="197"/>
      <c r="P43" s="214"/>
      <c r="Q43" s="219"/>
    </row>
    <row r="44" spans="1:17" ht="30" customHeight="1">
      <c r="A44" s="437">
        <v>33</v>
      </c>
      <c r="B44" s="215"/>
      <c r="C44" s="196"/>
      <c r="D44" s="474"/>
      <c r="E44" s="218"/>
      <c r="F44" s="215"/>
      <c r="G44" s="197"/>
      <c r="H44" s="935"/>
      <c r="I44" s="936"/>
      <c r="J44" s="217"/>
      <c r="K44" s="833"/>
      <c r="L44" s="833"/>
      <c r="M44" s="833"/>
      <c r="N44" s="838"/>
      <c r="O44" s="197"/>
      <c r="P44" s="214"/>
      <c r="Q44" s="219"/>
    </row>
    <row r="45" spans="1:17" ht="30" customHeight="1">
      <c r="A45" s="437">
        <v>34</v>
      </c>
      <c r="B45" s="215"/>
      <c r="C45" s="196"/>
      <c r="D45" s="474"/>
      <c r="E45" s="218"/>
      <c r="F45" s="215"/>
      <c r="G45" s="197"/>
      <c r="H45" s="935"/>
      <c r="I45" s="936"/>
      <c r="J45" s="217"/>
      <c r="K45" s="833"/>
      <c r="L45" s="833"/>
      <c r="M45" s="833"/>
      <c r="N45" s="838"/>
      <c r="O45" s="197"/>
      <c r="P45" s="214"/>
      <c r="Q45" s="219"/>
    </row>
    <row r="46" spans="1:17" ht="30" customHeight="1">
      <c r="A46" s="437">
        <v>35</v>
      </c>
      <c r="B46" s="215"/>
      <c r="C46" s="196"/>
      <c r="D46" s="474"/>
      <c r="E46" s="218"/>
      <c r="F46" s="215"/>
      <c r="G46" s="197"/>
      <c r="H46" s="935"/>
      <c r="I46" s="936"/>
      <c r="J46" s="217"/>
      <c r="K46" s="833"/>
      <c r="L46" s="833"/>
      <c r="M46" s="833"/>
      <c r="N46" s="838"/>
      <c r="O46" s="197"/>
      <c r="P46" s="214"/>
      <c r="Q46" s="219"/>
    </row>
    <row r="47" spans="1:17" ht="30" customHeight="1">
      <c r="A47" s="437">
        <v>36</v>
      </c>
      <c r="B47" s="215"/>
      <c r="C47" s="196"/>
      <c r="D47" s="474"/>
      <c r="E47" s="218"/>
      <c r="F47" s="215"/>
      <c r="G47" s="197"/>
      <c r="H47" s="935"/>
      <c r="I47" s="936"/>
      <c r="J47" s="217"/>
      <c r="K47" s="833"/>
      <c r="L47" s="833"/>
      <c r="M47" s="833"/>
      <c r="N47" s="838"/>
      <c r="O47" s="197"/>
      <c r="P47" s="214"/>
      <c r="Q47" s="219"/>
    </row>
    <row r="48" spans="1:17" ht="30" customHeight="1">
      <c r="A48" s="437">
        <v>37</v>
      </c>
      <c r="B48" s="215"/>
      <c r="C48" s="196"/>
      <c r="D48" s="474"/>
      <c r="E48" s="218"/>
      <c r="F48" s="215"/>
      <c r="G48" s="197"/>
      <c r="H48" s="935"/>
      <c r="I48" s="936"/>
      <c r="J48" s="217"/>
      <c r="K48" s="833"/>
      <c r="L48" s="833"/>
      <c r="M48" s="833"/>
      <c r="N48" s="838"/>
      <c r="O48" s="197"/>
      <c r="P48" s="214"/>
      <c r="Q48" s="219"/>
    </row>
    <row r="49" spans="1:17" ht="30" customHeight="1">
      <c r="A49" s="437">
        <v>38</v>
      </c>
      <c r="B49" s="215"/>
      <c r="C49" s="196"/>
      <c r="D49" s="474"/>
      <c r="E49" s="218"/>
      <c r="F49" s="215"/>
      <c r="G49" s="197"/>
      <c r="H49" s="935"/>
      <c r="I49" s="936"/>
      <c r="J49" s="217"/>
      <c r="K49" s="833"/>
      <c r="L49" s="833"/>
      <c r="M49" s="833"/>
      <c r="N49" s="838"/>
      <c r="O49" s="197"/>
      <c r="P49" s="214"/>
      <c r="Q49" s="219"/>
    </row>
    <row r="50" spans="1:17" ht="30" customHeight="1">
      <c r="A50" s="437">
        <v>39</v>
      </c>
      <c r="B50" s="215"/>
      <c r="C50" s="196"/>
      <c r="D50" s="474"/>
      <c r="E50" s="218"/>
      <c r="F50" s="215"/>
      <c r="G50" s="197"/>
      <c r="H50" s="935"/>
      <c r="I50" s="936"/>
      <c r="J50" s="217"/>
      <c r="K50" s="833"/>
      <c r="L50" s="833"/>
      <c r="M50" s="833"/>
      <c r="N50" s="838"/>
      <c r="O50" s="197"/>
      <c r="P50" s="214"/>
      <c r="Q50" s="219"/>
    </row>
    <row r="51" spans="1:17" ht="30" customHeight="1">
      <c r="A51" s="437">
        <v>40</v>
      </c>
      <c r="B51" s="215"/>
      <c r="C51" s="196"/>
      <c r="D51" s="474"/>
      <c r="E51" s="218"/>
      <c r="F51" s="215"/>
      <c r="G51" s="197"/>
      <c r="H51" s="935"/>
      <c r="I51" s="936"/>
      <c r="J51" s="217"/>
      <c r="K51" s="833"/>
      <c r="L51" s="833"/>
      <c r="M51" s="833"/>
      <c r="N51" s="838"/>
      <c r="O51" s="197"/>
      <c r="P51" s="214"/>
      <c r="Q51" s="219"/>
    </row>
    <row r="52" spans="1:17" ht="30" customHeight="1">
      <c r="A52" s="437">
        <v>41</v>
      </c>
      <c r="B52" s="215"/>
      <c r="C52" s="196"/>
      <c r="D52" s="474"/>
      <c r="E52" s="218"/>
      <c r="F52" s="215"/>
      <c r="G52" s="197"/>
      <c r="H52" s="935"/>
      <c r="I52" s="936"/>
      <c r="J52" s="217"/>
      <c r="K52" s="833"/>
      <c r="L52" s="833"/>
      <c r="M52" s="833"/>
      <c r="N52" s="838"/>
      <c r="O52" s="197"/>
      <c r="P52" s="214"/>
      <c r="Q52" s="219"/>
    </row>
    <row r="53" spans="1:17" ht="30" customHeight="1">
      <c r="A53" s="437">
        <v>42</v>
      </c>
      <c r="B53" s="215"/>
      <c r="C53" s="196"/>
      <c r="D53" s="474"/>
      <c r="E53" s="218"/>
      <c r="F53" s="215"/>
      <c r="G53" s="197"/>
      <c r="H53" s="935"/>
      <c r="I53" s="936"/>
      <c r="J53" s="217"/>
      <c r="K53" s="833"/>
      <c r="L53" s="833"/>
      <c r="M53" s="833"/>
      <c r="N53" s="838"/>
      <c r="O53" s="197"/>
      <c r="P53" s="214"/>
      <c r="Q53" s="219"/>
    </row>
    <row r="54" spans="1:17" ht="30" customHeight="1">
      <c r="A54" s="437">
        <v>43</v>
      </c>
      <c r="B54" s="215"/>
      <c r="C54" s="196"/>
      <c r="D54" s="474"/>
      <c r="E54" s="218"/>
      <c r="F54" s="215"/>
      <c r="G54" s="197"/>
      <c r="H54" s="935"/>
      <c r="I54" s="936"/>
      <c r="J54" s="217"/>
      <c r="K54" s="833"/>
      <c r="L54" s="833"/>
      <c r="M54" s="833"/>
      <c r="N54" s="838"/>
      <c r="O54" s="197"/>
      <c r="P54" s="214"/>
      <c r="Q54" s="219"/>
    </row>
    <row r="55" spans="1:17" ht="30" customHeight="1">
      <c r="A55" s="437">
        <v>44</v>
      </c>
      <c r="B55" s="215"/>
      <c r="C55" s="196"/>
      <c r="D55" s="474"/>
      <c r="E55" s="218"/>
      <c r="F55" s="215"/>
      <c r="G55" s="197"/>
      <c r="H55" s="935"/>
      <c r="I55" s="936"/>
      <c r="J55" s="217"/>
      <c r="K55" s="833"/>
      <c r="L55" s="833"/>
      <c r="M55" s="833"/>
      <c r="N55" s="838"/>
      <c r="O55" s="197"/>
      <c r="P55" s="214"/>
      <c r="Q55" s="219"/>
    </row>
    <row r="56" spans="1:17" ht="30" customHeight="1">
      <c r="A56" s="437">
        <v>45</v>
      </c>
      <c r="B56" s="215"/>
      <c r="C56" s="196"/>
      <c r="D56" s="474"/>
      <c r="E56" s="218"/>
      <c r="F56" s="215"/>
      <c r="G56" s="197"/>
      <c r="H56" s="935"/>
      <c r="I56" s="936"/>
      <c r="J56" s="217"/>
      <c r="K56" s="833"/>
      <c r="L56" s="833"/>
      <c r="M56" s="833"/>
      <c r="N56" s="838"/>
      <c r="O56" s="197"/>
      <c r="P56" s="214"/>
      <c r="Q56" s="219"/>
    </row>
    <row r="57" spans="1:17" ht="30" customHeight="1">
      <c r="A57" s="437">
        <v>46</v>
      </c>
      <c r="B57" s="215"/>
      <c r="C57" s="196"/>
      <c r="D57" s="474"/>
      <c r="E57" s="218"/>
      <c r="F57" s="215"/>
      <c r="G57" s="197"/>
      <c r="H57" s="935"/>
      <c r="I57" s="936"/>
      <c r="J57" s="217"/>
      <c r="K57" s="833"/>
      <c r="L57" s="833"/>
      <c r="M57" s="833"/>
      <c r="N57" s="838"/>
      <c r="O57" s="197"/>
      <c r="P57" s="214"/>
      <c r="Q57" s="219"/>
    </row>
    <row r="58" spans="1:17" ht="30" customHeight="1">
      <c r="A58" s="437">
        <v>47</v>
      </c>
      <c r="B58" s="215"/>
      <c r="C58" s="196"/>
      <c r="D58" s="474"/>
      <c r="E58" s="218"/>
      <c r="F58" s="215"/>
      <c r="G58" s="197"/>
      <c r="H58" s="935"/>
      <c r="I58" s="936"/>
      <c r="J58" s="217"/>
      <c r="K58" s="833"/>
      <c r="L58" s="833"/>
      <c r="M58" s="833"/>
      <c r="N58" s="838"/>
      <c r="O58" s="197"/>
      <c r="P58" s="214"/>
      <c r="Q58" s="219"/>
    </row>
    <row r="59" spans="1:17" ht="30" customHeight="1">
      <c r="A59" s="437">
        <v>48</v>
      </c>
      <c r="B59" s="215"/>
      <c r="C59" s="196"/>
      <c r="D59" s="474"/>
      <c r="E59" s="218"/>
      <c r="F59" s="215"/>
      <c r="G59" s="197"/>
      <c r="H59" s="935"/>
      <c r="I59" s="936"/>
      <c r="J59" s="217"/>
      <c r="K59" s="828"/>
      <c r="L59" s="828"/>
      <c r="M59" s="828"/>
      <c r="N59" s="838"/>
      <c r="O59" s="197"/>
      <c r="P59" s="214"/>
      <c r="Q59" s="219"/>
    </row>
    <row r="60" spans="1:17" ht="30" customHeight="1">
      <c r="A60" s="437">
        <v>49</v>
      </c>
      <c r="B60" s="473"/>
      <c r="C60" s="462"/>
      <c r="D60" s="464"/>
      <c r="E60" s="482"/>
      <c r="F60" s="473"/>
      <c r="G60" s="463"/>
      <c r="H60" s="937"/>
      <c r="I60" s="938"/>
      <c r="J60" s="217"/>
      <c r="K60" s="828"/>
      <c r="L60" s="828"/>
      <c r="M60" s="828"/>
      <c r="N60" s="838"/>
      <c r="O60" s="463"/>
      <c r="P60" s="484"/>
      <c r="Q60" s="485"/>
    </row>
    <row r="61" spans="1:17" ht="30" customHeight="1" thickBot="1">
      <c r="A61" s="437">
        <v>50</v>
      </c>
      <c r="B61" s="221"/>
      <c r="C61" s="198"/>
      <c r="D61" s="475"/>
      <c r="E61" s="223"/>
      <c r="F61" s="221"/>
      <c r="G61" s="199"/>
      <c r="H61" s="939"/>
      <c r="I61" s="940"/>
      <c r="J61" s="823"/>
      <c r="K61" s="829"/>
      <c r="L61" s="829"/>
      <c r="M61" s="829"/>
      <c r="N61" s="839"/>
      <c r="O61" s="199"/>
      <c r="P61" s="220"/>
      <c r="Q61" s="224"/>
    </row>
    <row r="62" spans="1:17" ht="30" customHeight="1" thickTop="1">
      <c r="A62" s="1023"/>
      <c r="B62" s="1024"/>
      <c r="C62" s="1025"/>
      <c r="D62" s="1025"/>
      <c r="E62" s="1025"/>
      <c r="F62" s="1025"/>
      <c r="G62" s="1026"/>
      <c r="H62" s="1027"/>
      <c r="I62" s="1747"/>
      <c r="J62" s="1747"/>
      <c r="K62" s="1028"/>
      <c r="L62" s="1030"/>
      <c r="M62" s="1029"/>
      <c r="N62" s="1030"/>
      <c r="O62" s="1025"/>
      <c r="P62" s="1025"/>
      <c r="Q62" s="1025"/>
    </row>
    <row r="63" spans="1:17" ht="30" customHeight="1">
      <c r="B63" s="3"/>
      <c r="D63" s="166"/>
      <c r="E63" s="166"/>
      <c r="F63" s="166"/>
      <c r="G63" s="166"/>
    </row>
    <row r="64" spans="1:17" ht="30" customHeight="1">
      <c r="C64" s="192"/>
    </row>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sheetData>
  <sheetProtection formatCells="0" formatColumns="0" formatRows="0" insertRows="0" deleteRows="0"/>
  <mergeCells count="13">
    <mergeCell ref="C3:D3"/>
    <mergeCell ref="O3:Q3"/>
    <mergeCell ref="O4:Q4"/>
    <mergeCell ref="P7:Q7"/>
    <mergeCell ref="H7:I7"/>
    <mergeCell ref="O7:O8"/>
    <mergeCell ref="I62:J62"/>
    <mergeCell ref="A7:A8"/>
    <mergeCell ref="B7:B8"/>
    <mergeCell ref="D7:F7"/>
    <mergeCell ref="G7:G8"/>
    <mergeCell ref="J7:N7"/>
    <mergeCell ref="C7:C8"/>
  </mergeCells>
  <phoneticPr fontId="2"/>
  <dataValidations count="2">
    <dataValidation type="custom" allowBlank="1" showInputMessage="1" showErrorMessage="1" sqref="C3:D3 O3:Q4 C62 C64" xr:uid="{00000000-0002-0000-0A00-000000000000}">
      <formula1>""</formula1>
    </dataValidation>
    <dataValidation type="list" allowBlank="1" showInputMessage="1" showErrorMessage="1" sqref="K12:N35 J9:J35 J36:N61 P12:Q61 D12:F61" xr:uid="{00000000-0002-0000-0A00-000001000000}">
      <formula1>"○"</formula1>
    </dataValidation>
  </dataValidations>
  <pageMargins left="0.39370078740157483" right="0.39370078740157483" top="0.59055118110236227" bottom="0.59055118110236227" header="0.39370078740157483" footer="0.31496062992125984"/>
  <pageSetup paperSize="9" scale="59" orientation="portrait" r:id="rId1"/>
  <headerFooter alignWithMargins="0">
    <oddHeader>&amp;R&amp;10&amp;F</oddHeader>
  </headerFooter>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5"/>
  <sheetViews>
    <sheetView showZeros="0" view="pageBreakPreview" zoomScale="70" zoomScaleNormal="100" zoomScaleSheetLayoutView="70" workbookViewId="0">
      <selection activeCell="F3" sqref="F3"/>
    </sheetView>
  </sheetViews>
  <sheetFormatPr defaultColWidth="9" defaultRowHeight="13.2"/>
  <cols>
    <col min="1" max="1" width="5.21875" style="546" customWidth="1"/>
    <col min="2" max="5" width="8.6640625" style="546" customWidth="1"/>
    <col min="6" max="11" width="20.88671875" style="546" customWidth="1"/>
    <col min="12" max="13" width="8.6640625" style="546" customWidth="1"/>
    <col min="14" max="16384" width="9" style="546"/>
  </cols>
  <sheetData>
    <row r="1" spans="1:13" ht="19.2">
      <c r="A1" s="56" t="s">
        <v>414</v>
      </c>
      <c r="C1" s="56"/>
      <c r="D1" s="56"/>
      <c r="E1" s="56"/>
      <c r="F1" s="56"/>
      <c r="G1" s="56"/>
      <c r="H1" s="56"/>
      <c r="I1" s="56"/>
      <c r="J1" s="56"/>
      <c r="K1" s="56"/>
      <c r="L1" s="56"/>
      <c r="M1" s="56"/>
    </row>
    <row r="2" spans="1:13" ht="3.75" customHeight="1">
      <c r="B2" s="56"/>
      <c r="C2" s="56"/>
      <c r="D2" s="56"/>
      <c r="E2" s="56"/>
      <c r="F2" s="56"/>
      <c r="G2" s="56"/>
      <c r="H2" s="56"/>
      <c r="I2" s="56"/>
      <c r="J2" s="56"/>
      <c r="K2" s="56"/>
      <c r="L2" s="56"/>
      <c r="M2" s="56"/>
    </row>
    <row r="3" spans="1:13" ht="18" customHeight="1">
      <c r="A3" s="600"/>
      <c r="B3" s="601" t="s">
        <v>415</v>
      </c>
      <c r="C3" s="602"/>
      <c r="D3" s="602"/>
      <c r="E3" s="602"/>
      <c r="F3" s="603">
        <f>COUNTIF(B11:B23,"○")</f>
        <v>0</v>
      </c>
      <c r="G3" s="604" t="s">
        <v>416</v>
      </c>
      <c r="J3" s="547"/>
      <c r="K3" s="547"/>
      <c r="L3" s="547"/>
      <c r="M3" s="547"/>
    </row>
    <row r="4" spans="1:13" ht="18" customHeight="1">
      <c r="A4" s="600"/>
      <c r="B4" s="601" t="s">
        <v>417</v>
      </c>
      <c r="C4" s="602"/>
      <c r="D4" s="602"/>
      <c r="E4" s="602"/>
      <c r="F4" s="603">
        <f>COUNTIF(C11:C23,"○")</f>
        <v>0</v>
      </c>
      <c r="G4" s="604" t="s">
        <v>416</v>
      </c>
      <c r="J4" s="547"/>
      <c r="K4" s="547"/>
      <c r="L4" s="547"/>
      <c r="M4" s="547"/>
    </row>
    <row r="5" spans="1:13" ht="4.5" customHeight="1">
      <c r="A5" s="1759"/>
      <c r="B5" s="1759"/>
      <c r="C5" s="1759"/>
      <c r="D5" s="1759"/>
      <c r="E5" s="1759"/>
      <c r="F5" s="1759"/>
      <c r="G5" s="1759"/>
      <c r="H5" s="1759"/>
      <c r="I5" s="1759"/>
      <c r="J5" s="1759"/>
      <c r="K5" s="1759"/>
      <c r="L5" s="1759"/>
      <c r="M5" s="1759"/>
    </row>
    <row r="6" spans="1:13" ht="14.25" customHeight="1" thickBot="1">
      <c r="A6" s="605"/>
      <c r="B6" s="606" t="s">
        <v>418</v>
      </c>
      <c r="C6" s="605"/>
      <c r="D6" s="605"/>
      <c r="E6" s="605"/>
      <c r="F6" s="605"/>
      <c r="G6" s="605"/>
      <c r="H6" s="605"/>
      <c r="I6" s="605"/>
      <c r="J6" s="605"/>
      <c r="K6" s="605"/>
      <c r="L6" s="605"/>
      <c r="M6" s="605"/>
    </row>
    <row r="7" spans="1:13" ht="34.5" customHeight="1" thickTop="1">
      <c r="A7" s="1765" t="s">
        <v>419</v>
      </c>
      <c r="B7" s="1760" t="s">
        <v>420</v>
      </c>
      <c r="C7" s="1761"/>
      <c r="D7" s="1760" t="s">
        <v>421</v>
      </c>
      <c r="E7" s="1761"/>
      <c r="F7" s="1762" t="s">
        <v>422</v>
      </c>
      <c r="G7" s="607" t="s">
        <v>423</v>
      </c>
      <c r="H7" s="1767" t="s">
        <v>424</v>
      </c>
      <c r="I7" s="1768"/>
      <c r="J7" s="1768"/>
      <c r="K7" s="1769"/>
      <c r="L7" s="1760" t="s">
        <v>425</v>
      </c>
      <c r="M7" s="1764"/>
    </row>
    <row r="8" spans="1:13" ht="34.5" customHeight="1" thickBot="1">
      <c r="A8" s="1766"/>
      <c r="B8" s="608" t="s">
        <v>426</v>
      </c>
      <c r="C8" s="609" t="s">
        <v>427</v>
      </c>
      <c r="D8" s="608" t="s">
        <v>428</v>
      </c>
      <c r="E8" s="609" t="s">
        <v>429</v>
      </c>
      <c r="F8" s="1763"/>
      <c r="G8" s="610" t="s">
        <v>430</v>
      </c>
      <c r="H8" s="767" t="s">
        <v>502</v>
      </c>
      <c r="I8" s="768" t="s">
        <v>493</v>
      </c>
      <c r="J8" s="769" t="s">
        <v>494</v>
      </c>
      <c r="K8" s="770" t="s">
        <v>495</v>
      </c>
      <c r="L8" s="610" t="s">
        <v>431</v>
      </c>
      <c r="M8" s="611" t="s">
        <v>432</v>
      </c>
    </row>
    <row r="9" spans="1:13" ht="34.5" customHeight="1" thickTop="1">
      <c r="A9" s="612"/>
      <c r="B9" s="613" t="s">
        <v>433</v>
      </c>
      <c r="C9" s="614" t="s">
        <v>434</v>
      </c>
      <c r="D9" s="613" t="s">
        <v>433</v>
      </c>
      <c r="E9" s="614" t="s">
        <v>434</v>
      </c>
      <c r="F9" s="614" t="s">
        <v>435</v>
      </c>
      <c r="G9" s="615" t="s">
        <v>436</v>
      </c>
      <c r="H9" s="693" t="s">
        <v>434</v>
      </c>
      <c r="I9" s="694" t="s">
        <v>433</v>
      </c>
      <c r="J9" s="694"/>
      <c r="K9" s="695"/>
      <c r="L9" s="616"/>
      <c r="M9" s="617"/>
    </row>
    <row r="10" spans="1:13" ht="34.5" customHeight="1" thickBot="1">
      <c r="A10" s="699"/>
      <c r="B10" s="700" t="s">
        <v>433</v>
      </c>
      <c r="C10" s="701" t="s">
        <v>496</v>
      </c>
      <c r="D10" s="700" t="s">
        <v>433</v>
      </c>
      <c r="E10" s="701" t="s">
        <v>434</v>
      </c>
      <c r="F10" s="701" t="s">
        <v>497</v>
      </c>
      <c r="G10" s="702" t="s">
        <v>436</v>
      </c>
      <c r="H10" s="703" t="s">
        <v>434</v>
      </c>
      <c r="I10" s="704"/>
      <c r="J10" s="704"/>
      <c r="K10" s="705" t="s">
        <v>498</v>
      </c>
      <c r="L10" s="706"/>
      <c r="M10" s="707"/>
    </row>
    <row r="11" spans="1:13" ht="34.5" customHeight="1" thickTop="1">
      <c r="A11" s="618">
        <v>1</v>
      </c>
      <c r="B11" s="619"/>
      <c r="C11" s="620"/>
      <c r="D11" s="619"/>
      <c r="E11" s="620"/>
      <c r="F11" s="620"/>
      <c r="G11" s="619"/>
      <c r="H11" s="621" t="s">
        <v>434</v>
      </c>
      <c r="I11" s="696"/>
      <c r="J11" s="696"/>
      <c r="K11" s="622"/>
      <c r="L11" s="619"/>
      <c r="M11" s="623" t="s">
        <v>434</v>
      </c>
    </row>
    <row r="12" spans="1:13" ht="34.5" customHeight="1">
      <c r="A12" s="624">
        <v>2</v>
      </c>
      <c r="B12" s="625"/>
      <c r="C12" s="626"/>
      <c r="D12" s="625"/>
      <c r="E12" s="626"/>
      <c r="F12" s="626"/>
      <c r="G12" s="625"/>
      <c r="H12" s="627"/>
      <c r="I12" s="697"/>
      <c r="J12" s="697"/>
      <c r="K12" s="628"/>
      <c r="L12" s="625"/>
      <c r="M12" s="629" t="s">
        <v>434</v>
      </c>
    </row>
    <row r="13" spans="1:13" ht="34.5" customHeight="1">
      <c r="A13" s="624">
        <v>3</v>
      </c>
      <c r="B13" s="625"/>
      <c r="C13" s="626"/>
      <c r="D13" s="625"/>
      <c r="E13" s="626"/>
      <c r="F13" s="626"/>
      <c r="G13" s="625"/>
      <c r="H13" s="627"/>
      <c r="I13" s="697"/>
      <c r="J13" s="697"/>
      <c r="K13" s="628"/>
      <c r="L13" s="625"/>
      <c r="M13" s="629" t="s">
        <v>434</v>
      </c>
    </row>
    <row r="14" spans="1:13" ht="34.5" customHeight="1">
      <c r="A14" s="624">
        <v>4</v>
      </c>
      <c r="B14" s="625"/>
      <c r="C14" s="626"/>
      <c r="D14" s="625"/>
      <c r="E14" s="626"/>
      <c r="F14" s="626"/>
      <c r="G14" s="625"/>
      <c r="H14" s="627"/>
      <c r="I14" s="697"/>
      <c r="J14" s="697"/>
      <c r="K14" s="628"/>
      <c r="L14" s="625"/>
      <c r="M14" s="629" t="s">
        <v>434</v>
      </c>
    </row>
    <row r="15" spans="1:13" ht="34.5" customHeight="1">
      <c r="A15" s="624">
        <v>5</v>
      </c>
      <c r="B15" s="625"/>
      <c r="C15" s="626"/>
      <c r="D15" s="625"/>
      <c r="E15" s="626"/>
      <c r="F15" s="626"/>
      <c r="G15" s="625"/>
      <c r="H15" s="627"/>
      <c r="I15" s="697"/>
      <c r="J15" s="697"/>
      <c r="K15" s="628"/>
      <c r="L15" s="625"/>
      <c r="M15" s="629" t="s">
        <v>434</v>
      </c>
    </row>
    <row r="16" spans="1:13" ht="34.5" customHeight="1">
      <c r="A16" s="624">
        <v>6</v>
      </c>
      <c r="B16" s="625" t="s">
        <v>434</v>
      </c>
      <c r="C16" s="626" t="s">
        <v>434</v>
      </c>
      <c r="D16" s="625" t="s">
        <v>434</v>
      </c>
      <c r="E16" s="626" t="s">
        <v>434</v>
      </c>
      <c r="F16" s="626"/>
      <c r="G16" s="625"/>
      <c r="H16" s="627" t="s">
        <v>434</v>
      </c>
      <c r="I16" s="697" t="s">
        <v>434</v>
      </c>
      <c r="J16" s="697"/>
      <c r="K16" s="628"/>
      <c r="L16" s="625" t="s">
        <v>434</v>
      </c>
      <c r="M16" s="629" t="s">
        <v>434</v>
      </c>
    </row>
    <row r="17" spans="1:13" ht="34.5" customHeight="1">
      <c r="A17" s="624">
        <v>7</v>
      </c>
      <c r="B17" s="625" t="s">
        <v>434</v>
      </c>
      <c r="C17" s="626" t="s">
        <v>434</v>
      </c>
      <c r="D17" s="625" t="s">
        <v>434</v>
      </c>
      <c r="E17" s="626" t="s">
        <v>434</v>
      </c>
      <c r="F17" s="626"/>
      <c r="G17" s="625"/>
      <c r="H17" s="627" t="s">
        <v>434</v>
      </c>
      <c r="I17" s="697" t="s">
        <v>434</v>
      </c>
      <c r="J17" s="697"/>
      <c r="K17" s="628"/>
      <c r="L17" s="625" t="s">
        <v>434</v>
      </c>
      <c r="M17" s="629" t="s">
        <v>434</v>
      </c>
    </row>
    <row r="18" spans="1:13" ht="34.5" customHeight="1">
      <c r="A18" s="624">
        <v>8</v>
      </c>
      <c r="B18" s="625"/>
      <c r="C18" s="626"/>
      <c r="D18" s="625"/>
      <c r="E18" s="626"/>
      <c r="F18" s="626"/>
      <c r="G18" s="625"/>
      <c r="H18" s="627"/>
      <c r="I18" s="697"/>
      <c r="J18" s="697"/>
      <c r="K18" s="628"/>
      <c r="L18" s="625"/>
      <c r="M18" s="629"/>
    </row>
    <row r="19" spans="1:13" ht="34.5" customHeight="1">
      <c r="A19" s="624">
        <v>9</v>
      </c>
      <c r="B19" s="625"/>
      <c r="C19" s="626"/>
      <c r="D19" s="625"/>
      <c r="E19" s="626"/>
      <c r="F19" s="626"/>
      <c r="G19" s="625"/>
      <c r="H19" s="627"/>
      <c r="I19" s="697"/>
      <c r="J19" s="697"/>
      <c r="K19" s="628"/>
      <c r="L19" s="625"/>
      <c r="M19" s="629"/>
    </row>
    <row r="20" spans="1:13" ht="34.5" customHeight="1">
      <c r="A20" s="624">
        <v>10</v>
      </c>
      <c r="B20" s="625"/>
      <c r="C20" s="626"/>
      <c r="D20" s="625"/>
      <c r="E20" s="626"/>
      <c r="F20" s="626"/>
      <c r="G20" s="625"/>
      <c r="H20" s="627"/>
      <c r="I20" s="697"/>
      <c r="J20" s="697"/>
      <c r="K20" s="628"/>
      <c r="L20" s="625"/>
      <c r="M20" s="629"/>
    </row>
    <row r="21" spans="1:13" ht="34.5" customHeight="1">
      <c r="A21" s="624">
        <v>11</v>
      </c>
      <c r="B21" s="625" t="s">
        <v>434</v>
      </c>
      <c r="C21" s="626" t="s">
        <v>434</v>
      </c>
      <c r="D21" s="625" t="s">
        <v>434</v>
      </c>
      <c r="E21" s="626" t="s">
        <v>434</v>
      </c>
      <c r="F21" s="626"/>
      <c r="G21" s="625"/>
      <c r="H21" s="627" t="s">
        <v>434</v>
      </c>
      <c r="I21" s="697" t="s">
        <v>434</v>
      </c>
      <c r="J21" s="697"/>
      <c r="K21" s="628"/>
      <c r="L21" s="625" t="s">
        <v>434</v>
      </c>
      <c r="M21" s="629" t="s">
        <v>434</v>
      </c>
    </row>
    <row r="22" spans="1:13" ht="34.5" customHeight="1">
      <c r="A22" s="624">
        <v>12</v>
      </c>
      <c r="B22" s="625" t="s">
        <v>434</v>
      </c>
      <c r="C22" s="626" t="s">
        <v>434</v>
      </c>
      <c r="D22" s="625" t="s">
        <v>434</v>
      </c>
      <c r="E22" s="626" t="s">
        <v>434</v>
      </c>
      <c r="F22" s="626"/>
      <c r="G22" s="625"/>
      <c r="H22" s="627" t="s">
        <v>434</v>
      </c>
      <c r="I22" s="697" t="s">
        <v>434</v>
      </c>
      <c r="J22" s="697"/>
      <c r="K22" s="628"/>
      <c r="L22" s="625" t="s">
        <v>434</v>
      </c>
      <c r="M22" s="629" t="s">
        <v>434</v>
      </c>
    </row>
    <row r="23" spans="1:13" ht="34.5" customHeight="1" thickBot="1">
      <c r="A23" s="624">
        <v>13</v>
      </c>
      <c r="B23" s="630" t="s">
        <v>434</v>
      </c>
      <c r="C23" s="631" t="s">
        <v>434</v>
      </c>
      <c r="D23" s="630" t="s">
        <v>434</v>
      </c>
      <c r="E23" s="631" t="s">
        <v>434</v>
      </c>
      <c r="F23" s="631"/>
      <c r="G23" s="630"/>
      <c r="H23" s="632" t="s">
        <v>434</v>
      </c>
      <c r="I23" s="698" t="s">
        <v>434</v>
      </c>
      <c r="J23" s="698"/>
      <c r="K23" s="633"/>
      <c r="L23" s="630" t="s">
        <v>434</v>
      </c>
      <c r="M23" s="634" t="s">
        <v>434</v>
      </c>
    </row>
    <row r="24" spans="1:13" ht="34.5" customHeight="1" thickTop="1" thickBot="1">
      <c r="A24" s="1757" t="s">
        <v>437</v>
      </c>
      <c r="B24" s="1758"/>
      <c r="C24" s="1758"/>
      <c r="D24" s="1758"/>
      <c r="E24" s="635">
        <f>COUNTIF(F11:F23,"*")</f>
        <v>0</v>
      </c>
      <c r="F24" s="636" t="s">
        <v>438</v>
      </c>
      <c r="G24" s="637" t="s">
        <v>439</v>
      </c>
      <c r="H24" s="638">
        <f>COUNTIF(H11:H23,"○")</f>
        <v>0</v>
      </c>
      <c r="I24" s="639" t="s">
        <v>438</v>
      </c>
      <c r="J24" s="637"/>
      <c r="K24" s="637"/>
      <c r="L24" s="637"/>
      <c r="M24" s="640"/>
    </row>
    <row r="25" spans="1:13" ht="13.8" thickTop="1"/>
  </sheetData>
  <sheetProtection formatCells="0" formatColumns="0" formatRows="0" insertRows="0" deleteRows="0"/>
  <mergeCells count="8">
    <mergeCell ref="A24:D24"/>
    <mergeCell ref="A5:M5"/>
    <mergeCell ref="B7:C7"/>
    <mergeCell ref="D7:E7"/>
    <mergeCell ref="F7:F8"/>
    <mergeCell ref="L7:M7"/>
    <mergeCell ref="A7:A8"/>
    <mergeCell ref="H7:K7"/>
  </mergeCells>
  <phoneticPr fontId="2"/>
  <dataValidations count="4">
    <dataValidation type="list" allowBlank="1" showInputMessage="1" showErrorMessage="1" sqref="H9:I10 L11:M23 B9:E23" xr:uid="{00000000-0002-0000-0B00-000000000000}">
      <formula1>"○,　,"</formula1>
    </dataValidation>
    <dataValidation type="list" allowBlank="1" showInputMessage="1" showErrorMessage="1" sqref="L9:M10 H11:J23" xr:uid="{00000000-0002-0000-0B00-000001000000}">
      <formula1>"○"</formula1>
    </dataValidation>
    <dataValidation type="custom" allowBlank="1" showInputMessage="1" showErrorMessage="1" sqref="F3:F4 E24 H24" xr:uid="{00000000-0002-0000-0B00-000002000000}">
      <formula1>""</formula1>
    </dataValidation>
    <dataValidation type="list" allowBlank="1" sqref="K11:K23" xr:uid="{00000000-0002-0000-0B00-000003000000}">
      <formula1>"○（　）"</formula1>
    </dataValidation>
  </dataValidations>
  <pageMargins left="0.39370078740157483" right="0.39370078740157483" top="0.59055118110236227" bottom="0.59055118110236227" header="0.39370078740157483" footer="0.31496062992125984"/>
  <pageSetup paperSize="9" scale="52" orientation="portrait" r:id="rId1"/>
  <headerFooter alignWithMargins="0">
    <oddHeader>&amp;R&amp;10&amp;F</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2"/>
  </sheetPr>
  <dimension ref="A1:AD61"/>
  <sheetViews>
    <sheetView view="pageBreakPreview" zoomScale="85" zoomScaleNormal="85" zoomScaleSheetLayoutView="85" workbookViewId="0">
      <selection activeCell="E59" sqref="E59"/>
    </sheetView>
  </sheetViews>
  <sheetFormatPr defaultColWidth="9" defaultRowHeight="13.2"/>
  <cols>
    <col min="1" max="1" width="4.6640625" style="295" customWidth="1"/>
    <col min="2" max="2" width="3.33203125" style="295" bestFit="1" customWidth="1"/>
    <col min="3" max="3" width="27.6640625" style="306" customWidth="1"/>
    <col min="4" max="4" width="5.77734375" style="295" customWidth="1"/>
    <col min="5" max="5" width="4.6640625" style="295" customWidth="1"/>
    <col min="6" max="6" width="3.33203125" style="295" bestFit="1" customWidth="1"/>
    <col min="7" max="7" width="27.6640625" style="306" customWidth="1"/>
    <col min="8" max="8" width="5.77734375" style="295" customWidth="1"/>
    <col min="9" max="9" width="4.6640625" style="295" customWidth="1"/>
    <col min="10" max="10" width="3.33203125" style="295" bestFit="1" customWidth="1"/>
    <col min="11" max="11" width="27.6640625" style="306" customWidth="1"/>
    <col min="12" max="12" width="5.77734375" style="295" customWidth="1"/>
    <col min="13" max="13" width="4.6640625" style="295" customWidth="1"/>
    <col min="14" max="14" width="3.33203125" style="295" bestFit="1" customWidth="1"/>
    <col min="15" max="15" width="27.6640625" style="306" customWidth="1"/>
    <col min="16" max="16" width="5.77734375" style="295" customWidth="1"/>
    <col min="17" max="17" width="4.6640625" style="295" customWidth="1"/>
    <col min="18" max="18" width="3.33203125" style="295" bestFit="1" customWidth="1"/>
    <col min="19" max="19" width="27.6640625" style="306" customWidth="1"/>
    <col min="20" max="20" width="5.77734375" style="295" customWidth="1"/>
    <col min="21" max="21" width="4.6640625" style="295" customWidth="1"/>
    <col min="22" max="22" width="3.33203125" style="295" bestFit="1" customWidth="1"/>
    <col min="23" max="23" width="27.6640625" style="306" customWidth="1"/>
    <col min="24" max="24" width="5.77734375" style="295" customWidth="1"/>
    <col min="25" max="25" width="5" style="295" bestFit="1" customWidth="1"/>
    <col min="26" max="26" width="5.6640625" style="295" bestFit="1" customWidth="1"/>
    <col min="27" max="27" width="9" style="295"/>
    <col min="28" max="28" width="9" style="295" customWidth="1"/>
    <col min="29" max="30" width="9.109375" style="295" customWidth="1"/>
    <col min="31" max="33" width="9" style="295" customWidth="1"/>
    <col min="34" max="16384" width="9" style="295"/>
  </cols>
  <sheetData>
    <row r="1" spans="1:30" ht="16.2">
      <c r="A1" s="292" t="s">
        <v>657</v>
      </c>
      <c r="B1" s="292"/>
      <c r="C1" s="293"/>
      <c r="D1" s="292"/>
      <c r="E1" s="292"/>
      <c r="F1" s="292"/>
      <c r="G1" s="293"/>
      <c r="H1" s="292"/>
      <c r="I1" s="294">
        <v>1</v>
      </c>
      <c r="J1" s="292"/>
      <c r="K1" s="293" t="s">
        <v>34</v>
      </c>
      <c r="L1" s="292"/>
      <c r="M1" s="292"/>
      <c r="N1" s="292"/>
      <c r="O1" s="293"/>
      <c r="P1" s="292"/>
      <c r="Q1" s="292"/>
      <c r="R1" s="292"/>
      <c r="S1" s="293"/>
      <c r="T1" s="292"/>
      <c r="U1" s="294"/>
      <c r="V1" s="292"/>
      <c r="W1" s="293"/>
      <c r="X1" s="292"/>
    </row>
    <row r="2" spans="1:30" ht="9.75" customHeight="1">
      <c r="A2" s="296"/>
      <c r="B2" s="296"/>
      <c r="C2" s="297"/>
      <c r="D2" s="296"/>
      <c r="E2" s="296"/>
      <c r="F2" s="296"/>
      <c r="G2" s="297"/>
      <c r="H2" s="296"/>
      <c r="I2" s="296"/>
      <c r="J2" s="296"/>
      <c r="K2" s="297"/>
      <c r="L2" s="296"/>
      <c r="M2" s="296"/>
      <c r="N2" s="296"/>
      <c r="O2" s="297"/>
      <c r="P2" s="296"/>
      <c r="Q2" s="296"/>
      <c r="R2" s="296"/>
      <c r="S2" s="297"/>
      <c r="T2" s="296"/>
      <c r="U2" s="296"/>
      <c r="V2" s="296"/>
      <c r="W2" s="297"/>
      <c r="X2" s="296"/>
    </row>
    <row r="3" spans="1:30" ht="15" customHeight="1">
      <c r="A3" s="296"/>
      <c r="B3" s="296"/>
      <c r="C3" s="297"/>
      <c r="D3" s="296"/>
      <c r="E3" s="296"/>
      <c r="F3" s="296"/>
      <c r="G3" s="297"/>
      <c r="H3" s="1792" t="s">
        <v>232</v>
      </c>
      <c r="I3" s="1792"/>
      <c r="J3" s="1792"/>
      <c r="K3" s="1793">
        <f>入力表!C53</f>
        <v>0</v>
      </c>
      <c r="L3" s="1793"/>
      <c r="M3" s="1793"/>
      <c r="N3" s="1793"/>
      <c r="O3" s="1793"/>
      <c r="P3" s="1793"/>
      <c r="Q3" s="1793"/>
      <c r="R3" s="1793"/>
      <c r="S3" s="1793"/>
      <c r="T3" s="1793"/>
      <c r="U3" s="1793"/>
      <c r="V3" s="1793"/>
      <c r="W3" s="1793"/>
      <c r="X3" s="1793"/>
      <c r="Y3" s="1793"/>
      <c r="Z3" s="1793"/>
    </row>
    <row r="4" spans="1:30" ht="15" customHeight="1">
      <c r="A4" s="296"/>
      <c r="B4" s="296"/>
      <c r="C4" s="297"/>
      <c r="D4" s="296"/>
      <c r="E4" s="296"/>
      <c r="F4" s="296"/>
      <c r="G4" s="297"/>
      <c r="H4" s="1792" t="s">
        <v>30</v>
      </c>
      <c r="I4" s="1792"/>
      <c r="J4" s="1792"/>
      <c r="K4" s="1793">
        <f>入力表!G7</f>
        <v>0</v>
      </c>
      <c r="L4" s="1793"/>
      <c r="M4" s="1793"/>
      <c r="N4" s="1793"/>
      <c r="O4" s="1793"/>
      <c r="P4" s="1793"/>
      <c r="Q4" s="1793"/>
      <c r="R4" s="1793"/>
      <c r="S4" s="1793"/>
      <c r="T4" s="1793"/>
      <c r="U4" s="1793"/>
      <c r="V4" s="1793"/>
      <c r="W4" s="1793"/>
      <c r="X4" s="1793"/>
      <c r="Y4" s="1793"/>
      <c r="Z4" s="1793"/>
    </row>
    <row r="5" spans="1:30" s="299" customFormat="1">
      <c r="A5" s="298" t="s">
        <v>370</v>
      </c>
      <c r="B5" s="299" t="s">
        <v>331</v>
      </c>
      <c r="C5" s="969"/>
      <c r="D5" s="300"/>
      <c r="E5" s="298"/>
      <c r="G5" s="969"/>
      <c r="H5" s="300"/>
      <c r="I5" s="300"/>
      <c r="J5" s="442"/>
      <c r="K5" s="301" t="s">
        <v>23</v>
      </c>
      <c r="L5" s="302">
        <f>入力表!D$13</f>
        <v>0</v>
      </c>
      <c r="M5" s="298"/>
      <c r="O5" s="1051"/>
      <c r="P5" s="300"/>
      <c r="Q5" s="298"/>
      <c r="S5" s="1051"/>
      <c r="T5" s="300"/>
      <c r="U5" s="300"/>
      <c r="V5" s="442"/>
      <c r="W5" s="301"/>
      <c r="X5" s="1066"/>
    </row>
    <row r="6" spans="1:30" s="299" customFormat="1">
      <c r="A6" s="298" t="s">
        <v>370</v>
      </c>
      <c r="B6" s="299" t="s">
        <v>289</v>
      </c>
      <c r="C6" s="969"/>
      <c r="D6" s="300"/>
      <c r="E6" s="298"/>
      <c r="G6" s="969"/>
      <c r="H6" s="300"/>
      <c r="I6" s="300"/>
      <c r="J6" s="442"/>
      <c r="K6" s="301" t="s">
        <v>24</v>
      </c>
      <c r="L6" s="302">
        <f>入力表!E$13</f>
        <v>0</v>
      </c>
      <c r="M6" s="298"/>
      <c r="O6" s="1051"/>
      <c r="P6" s="300"/>
      <c r="Q6" s="298"/>
      <c r="S6" s="1051"/>
      <c r="T6" s="300"/>
      <c r="U6" s="300"/>
      <c r="V6" s="442"/>
      <c r="W6" s="301"/>
      <c r="X6" s="1066"/>
    </row>
    <row r="7" spans="1:30" s="299" customFormat="1">
      <c r="A7" s="298" t="s">
        <v>370</v>
      </c>
      <c r="B7" s="1794" t="s">
        <v>658</v>
      </c>
      <c r="C7" s="1795"/>
      <c r="D7" s="1795"/>
      <c r="E7" s="1795"/>
      <c r="F7" s="1795"/>
      <c r="G7" s="1795"/>
      <c r="H7" s="1795"/>
      <c r="I7" s="1795"/>
      <c r="J7" s="1795"/>
      <c r="K7" s="301" t="s">
        <v>73</v>
      </c>
      <c r="L7" s="302">
        <f>入力表!F$13</f>
        <v>0</v>
      </c>
      <c r="M7" s="298"/>
      <c r="N7" s="1794"/>
      <c r="O7" s="1795"/>
      <c r="P7" s="1795"/>
      <c r="Q7" s="1795"/>
      <c r="R7" s="1795"/>
      <c r="S7" s="1795"/>
      <c r="T7" s="1795"/>
      <c r="U7" s="1795"/>
      <c r="V7" s="1795"/>
      <c r="W7" s="301"/>
      <c r="X7" s="1066"/>
    </row>
    <row r="8" spans="1:30" s="299" customFormat="1">
      <c r="A8" s="303" t="s">
        <v>370</v>
      </c>
      <c r="B8" s="304" t="s">
        <v>598</v>
      </c>
      <c r="C8" s="305"/>
      <c r="D8" s="300"/>
      <c r="E8" s="298"/>
      <c r="F8" s="300"/>
      <c r="G8" s="969"/>
      <c r="H8" s="300"/>
      <c r="I8" s="298"/>
      <c r="J8" s="969"/>
      <c r="K8" s="301" t="s">
        <v>230</v>
      </c>
      <c r="L8" s="302">
        <v>6</v>
      </c>
      <c r="M8" s="303"/>
      <c r="N8" s="304"/>
      <c r="O8" s="305"/>
      <c r="P8" s="300"/>
      <c r="Q8" s="298"/>
      <c r="R8" s="300"/>
      <c r="S8" s="1051"/>
      <c r="T8" s="300"/>
      <c r="U8" s="298"/>
      <c r="V8" s="1051"/>
      <c r="W8" s="843"/>
      <c r="Y8" s="842"/>
    </row>
    <row r="9" spans="1:30" s="299" customFormat="1">
      <c r="A9" s="303" t="s">
        <v>370</v>
      </c>
      <c r="B9" s="304" t="s">
        <v>72</v>
      </c>
      <c r="C9" s="305"/>
      <c r="D9" s="300"/>
      <c r="E9" s="298"/>
      <c r="F9" s="300"/>
      <c r="G9" s="969"/>
      <c r="H9" s="300"/>
      <c r="I9" s="298"/>
      <c r="J9" s="442"/>
      <c r="K9" s="301"/>
      <c r="L9" s="1066"/>
      <c r="M9" s="303"/>
      <c r="N9" s="304"/>
      <c r="O9" s="305"/>
      <c r="P9" s="300"/>
      <c r="Q9" s="298"/>
      <c r="R9" s="300"/>
      <c r="S9" s="1051"/>
      <c r="T9" s="300"/>
      <c r="U9" s="298"/>
      <c r="V9" s="442"/>
      <c r="W9" s="301"/>
      <c r="X9" s="1066"/>
    </row>
    <row r="10" spans="1:30" s="299" customFormat="1">
      <c r="A10" s="1142" t="s">
        <v>370</v>
      </c>
      <c r="B10" s="1143" t="s">
        <v>660</v>
      </c>
      <c r="C10" s="1144"/>
      <c r="D10" s="300"/>
      <c r="E10" s="298"/>
      <c r="F10" s="300"/>
      <c r="G10" s="1051"/>
      <c r="H10" s="300"/>
      <c r="I10" s="298"/>
      <c r="J10" s="442"/>
      <c r="K10" s="301"/>
      <c r="L10" s="1066"/>
      <c r="M10" s="303"/>
      <c r="N10" s="304"/>
      <c r="O10" s="305"/>
      <c r="P10" s="300"/>
      <c r="Q10" s="298"/>
      <c r="R10" s="300"/>
      <c r="S10" s="1051"/>
      <c r="T10" s="300"/>
      <c r="U10" s="298"/>
      <c r="V10" s="442"/>
      <c r="W10" s="301"/>
      <c r="X10" s="1066"/>
    </row>
    <row r="11" spans="1:30" s="299" customFormat="1">
      <c r="A11" s="1142" t="s">
        <v>370</v>
      </c>
      <c r="B11" s="1143" t="s">
        <v>661</v>
      </c>
      <c r="C11" s="1144"/>
      <c r="D11" s="300"/>
      <c r="E11" s="298"/>
      <c r="F11" s="300"/>
      <c r="G11" s="1051"/>
      <c r="H11" s="300"/>
      <c r="I11" s="298"/>
      <c r="J11" s="442"/>
      <c r="K11" s="301"/>
      <c r="L11" s="1066"/>
      <c r="M11" s="303"/>
      <c r="N11" s="304"/>
      <c r="O11" s="305"/>
      <c r="P11" s="300"/>
      <c r="Q11" s="298"/>
      <c r="R11" s="300"/>
      <c r="S11" s="1051"/>
      <c r="T11" s="300"/>
      <c r="U11" s="298"/>
      <c r="V11" s="442"/>
      <c r="W11" s="301"/>
      <c r="X11" s="1066"/>
    </row>
    <row r="12" spans="1:30" s="299" customFormat="1">
      <c r="A12" s="1142" t="s">
        <v>370</v>
      </c>
      <c r="B12" s="1143" t="s">
        <v>662</v>
      </c>
      <c r="C12" s="1144"/>
      <c r="D12" s="300"/>
      <c r="E12" s="298"/>
      <c r="F12" s="300"/>
      <c r="G12" s="1051"/>
      <c r="H12" s="300"/>
      <c r="I12" s="298"/>
      <c r="J12" s="442"/>
      <c r="K12" s="301"/>
      <c r="L12" s="1066"/>
      <c r="M12" s="303"/>
      <c r="N12" s="304"/>
      <c r="O12" s="305"/>
      <c r="P12" s="300"/>
      <c r="Q12" s="298"/>
      <c r="R12" s="300"/>
      <c r="S12" s="1051"/>
      <c r="T12" s="300"/>
      <c r="U12" s="298"/>
      <c r="V12" s="442"/>
      <c r="W12" s="301"/>
      <c r="X12" s="1066"/>
    </row>
    <row r="13" spans="1:30" s="299" customFormat="1">
      <c r="A13" s="1142" t="s">
        <v>370</v>
      </c>
      <c r="B13" s="1143" t="s">
        <v>527</v>
      </c>
      <c r="C13" s="1144"/>
      <c r="D13" s="300"/>
      <c r="E13" s="298"/>
      <c r="F13" s="300"/>
      <c r="G13" s="969"/>
      <c r="H13" s="300"/>
      <c r="I13" s="298"/>
      <c r="J13" s="442"/>
      <c r="M13" s="303"/>
      <c r="N13" s="304"/>
      <c r="O13" s="305"/>
      <c r="P13" s="300"/>
      <c r="Q13" s="298"/>
      <c r="R13" s="300"/>
      <c r="S13" s="1051"/>
      <c r="T13" s="300"/>
      <c r="U13" s="298"/>
      <c r="V13" s="442"/>
    </row>
    <row r="14" spans="1:30" ht="11.25" customHeight="1" thickBot="1">
      <c r="A14" s="676" t="s">
        <v>370</v>
      </c>
      <c r="B14" s="677" t="s">
        <v>528</v>
      </c>
      <c r="C14" s="675"/>
      <c r="D14" s="300"/>
      <c r="E14" s="298"/>
      <c r="F14" s="300"/>
      <c r="G14" s="969"/>
      <c r="H14" s="300"/>
      <c r="I14" s="298"/>
      <c r="J14" s="442"/>
      <c r="K14" s="297"/>
      <c r="L14" s="296"/>
      <c r="M14" s="676"/>
      <c r="N14" s="677"/>
      <c r="O14" s="675"/>
      <c r="P14" s="300"/>
      <c r="Q14" s="298"/>
      <c r="R14" s="300"/>
      <c r="S14" s="1051"/>
      <c r="T14" s="300"/>
      <c r="U14" s="298"/>
      <c r="V14" s="442"/>
      <c r="W14" s="297"/>
      <c r="X14" s="296"/>
    </row>
    <row r="15" spans="1:30" ht="27" customHeight="1" thickTop="1" thickBot="1">
      <c r="A15" s="1789">
        <f>A16</f>
        <v>44930</v>
      </c>
      <c r="B15" s="1790"/>
      <c r="C15" s="1791"/>
      <c r="D15" s="351" t="s">
        <v>67</v>
      </c>
      <c r="E15" s="1789">
        <f>E17</f>
        <v>44962</v>
      </c>
      <c r="F15" s="1790"/>
      <c r="G15" s="1791"/>
      <c r="H15" s="352" t="s">
        <v>67</v>
      </c>
      <c r="I15" s="1789">
        <f>I16</f>
        <v>44989</v>
      </c>
      <c r="J15" s="1790"/>
      <c r="K15" s="1791"/>
      <c r="L15" s="351" t="s">
        <v>67</v>
      </c>
      <c r="M15" s="1789">
        <f>M16</f>
        <v>45020</v>
      </c>
      <c r="N15" s="1790"/>
      <c r="O15" s="1791"/>
      <c r="P15" s="351" t="s">
        <v>67</v>
      </c>
      <c r="Q15" s="1789">
        <f>Q17</f>
        <v>45051</v>
      </c>
      <c r="R15" s="1790"/>
      <c r="S15" s="1791"/>
      <c r="T15" s="352" t="s">
        <v>67</v>
      </c>
      <c r="U15" s="1789">
        <f>U16</f>
        <v>45081</v>
      </c>
      <c r="V15" s="1790"/>
      <c r="W15" s="1791"/>
      <c r="X15" s="351" t="s">
        <v>67</v>
      </c>
      <c r="AC15" s="459"/>
      <c r="AD15" s="454"/>
    </row>
    <row r="16" spans="1:30" s="306" customFormat="1" ht="27" customHeight="1" thickTop="1">
      <c r="A16" s="792">
        <v>44930</v>
      </c>
      <c r="B16" s="793">
        <f t="shared" ref="B16:B46" si="0">WEEKDAY(A16)</f>
        <v>4</v>
      </c>
      <c r="C16" s="947" t="s">
        <v>332</v>
      </c>
      <c r="D16" s="794">
        <v>3</v>
      </c>
      <c r="E16" s="795">
        <f>A46+1</f>
        <v>44961</v>
      </c>
      <c r="F16" s="796">
        <f t="shared" ref="F16:F43" si="1">WEEKDAY(E16)</f>
        <v>7</v>
      </c>
      <c r="G16" s="942"/>
      <c r="H16" s="797"/>
      <c r="I16" s="798">
        <f>E43+1</f>
        <v>44989</v>
      </c>
      <c r="J16" s="799">
        <f t="shared" ref="J16:J39" si="2">WEEKDAY(I16)</f>
        <v>7</v>
      </c>
      <c r="K16" s="949"/>
      <c r="L16" s="800"/>
      <c r="M16" s="1073">
        <v>45020</v>
      </c>
      <c r="N16" s="796">
        <f t="shared" ref="N16:N45" si="3">WEEKDAY(M16)</f>
        <v>3</v>
      </c>
      <c r="O16" s="1074"/>
      <c r="P16" s="1075"/>
      <c r="Q16" s="795">
        <f>M45+1</f>
        <v>45050</v>
      </c>
      <c r="R16" s="796">
        <f t="shared" ref="R16:R46" si="4">WEEKDAY(Q16)</f>
        <v>5</v>
      </c>
      <c r="S16" s="942"/>
      <c r="T16" s="797"/>
      <c r="U16" s="798">
        <f>Q46+1</f>
        <v>45081</v>
      </c>
      <c r="V16" s="799">
        <f t="shared" ref="V16:V41" si="5">WEEKDAY(U16)</f>
        <v>1</v>
      </c>
      <c r="W16" s="949"/>
      <c r="X16" s="800"/>
      <c r="AC16" s="458"/>
      <c r="AD16" s="453"/>
    </row>
    <row r="17" spans="1:30" s="306" customFormat="1" ht="27" customHeight="1">
      <c r="A17" s="354">
        <f t="shared" ref="A17:A45" si="6">A16+1</f>
        <v>44931</v>
      </c>
      <c r="B17" s="445">
        <f t="shared" si="0"/>
        <v>5</v>
      </c>
      <c r="C17" s="1157"/>
      <c r="D17" s="346"/>
      <c r="E17" s="447">
        <f t="shared" ref="E17:E43" si="7">E16+1</f>
        <v>44962</v>
      </c>
      <c r="F17" s="446">
        <f t="shared" si="1"/>
        <v>1</v>
      </c>
      <c r="G17" s="643"/>
      <c r="H17" s="678"/>
      <c r="I17" s="355">
        <f t="shared" ref="I17:I46" si="8">I16+1</f>
        <v>44990</v>
      </c>
      <c r="J17" s="460">
        <f t="shared" si="2"/>
        <v>1</v>
      </c>
      <c r="K17" s="643"/>
      <c r="L17" s="353"/>
      <c r="M17" s="354">
        <f t="shared" ref="M17:M45" si="9">M16+1</f>
        <v>45021</v>
      </c>
      <c r="N17" s="445">
        <f t="shared" si="3"/>
        <v>4</v>
      </c>
      <c r="O17" s="918"/>
      <c r="P17" s="346"/>
      <c r="Q17" s="447">
        <f t="shared" ref="Q17:Q46" si="10">Q16+1</f>
        <v>45051</v>
      </c>
      <c r="R17" s="446">
        <f t="shared" si="4"/>
        <v>6</v>
      </c>
      <c r="S17" s="643"/>
      <c r="T17" s="678"/>
      <c r="U17" s="355">
        <f t="shared" ref="U17:U42" si="11">U16+1</f>
        <v>45082</v>
      </c>
      <c r="V17" s="460">
        <f t="shared" si="5"/>
        <v>2</v>
      </c>
      <c r="W17" s="643"/>
      <c r="X17" s="353"/>
      <c r="AC17" s="454"/>
      <c r="AD17" s="453"/>
    </row>
    <row r="18" spans="1:30" s="306" customFormat="1" ht="27" customHeight="1">
      <c r="A18" s="354">
        <f t="shared" si="6"/>
        <v>44932</v>
      </c>
      <c r="B18" s="445">
        <f t="shared" si="0"/>
        <v>6</v>
      </c>
      <c r="C18" s="803"/>
      <c r="D18" s="346"/>
      <c r="E18" s="447">
        <f t="shared" si="7"/>
        <v>44963</v>
      </c>
      <c r="F18" s="446">
        <f t="shared" si="1"/>
        <v>2</v>
      </c>
      <c r="G18" s="330"/>
      <c r="H18" s="346"/>
      <c r="I18" s="355">
        <f t="shared" si="8"/>
        <v>44991</v>
      </c>
      <c r="J18" s="460">
        <f t="shared" si="2"/>
        <v>2</v>
      </c>
      <c r="K18" s="643"/>
      <c r="L18" s="353"/>
      <c r="M18" s="354">
        <f t="shared" si="9"/>
        <v>45022</v>
      </c>
      <c r="N18" s="445">
        <f t="shared" si="3"/>
        <v>5</v>
      </c>
      <c r="O18" s="803"/>
      <c r="P18" s="346"/>
      <c r="Q18" s="447">
        <f t="shared" si="10"/>
        <v>45052</v>
      </c>
      <c r="R18" s="446">
        <f t="shared" si="4"/>
        <v>7</v>
      </c>
      <c r="S18" s="330"/>
      <c r="T18" s="346"/>
      <c r="U18" s="355">
        <f t="shared" si="11"/>
        <v>45083</v>
      </c>
      <c r="V18" s="460">
        <f t="shared" si="5"/>
        <v>3</v>
      </c>
      <c r="W18" s="643"/>
      <c r="X18" s="353"/>
      <c r="AC18" s="454"/>
      <c r="AD18" s="453"/>
    </row>
    <row r="19" spans="1:30" s="306" customFormat="1" ht="27" customHeight="1">
      <c r="A19" s="354">
        <f t="shared" si="6"/>
        <v>44933</v>
      </c>
      <c r="B19" s="445">
        <f t="shared" si="0"/>
        <v>7</v>
      </c>
      <c r="C19" s="803"/>
      <c r="D19" s="346"/>
      <c r="E19" s="447">
        <f t="shared" si="7"/>
        <v>44964</v>
      </c>
      <c r="F19" s="446">
        <f t="shared" si="1"/>
        <v>3</v>
      </c>
      <c r="G19" s="643"/>
      <c r="H19" s="346"/>
      <c r="I19" s="355">
        <f t="shared" si="8"/>
        <v>44992</v>
      </c>
      <c r="J19" s="460">
        <f t="shared" si="2"/>
        <v>3</v>
      </c>
      <c r="K19" s="643"/>
      <c r="L19" s="353"/>
      <c r="M19" s="354">
        <f t="shared" si="9"/>
        <v>45023</v>
      </c>
      <c r="N19" s="445">
        <f t="shared" si="3"/>
        <v>6</v>
      </c>
      <c r="O19" s="803"/>
      <c r="P19" s="346"/>
      <c r="Q19" s="447">
        <f t="shared" si="10"/>
        <v>45053</v>
      </c>
      <c r="R19" s="446">
        <f t="shared" si="4"/>
        <v>1</v>
      </c>
      <c r="S19" s="643"/>
      <c r="T19" s="346"/>
      <c r="U19" s="355">
        <f t="shared" si="11"/>
        <v>45084</v>
      </c>
      <c r="V19" s="460">
        <f t="shared" si="5"/>
        <v>4</v>
      </c>
      <c r="W19" s="643"/>
      <c r="X19" s="353"/>
      <c r="AC19" s="454"/>
      <c r="AD19" s="453"/>
    </row>
    <row r="20" spans="1:30" s="306" customFormat="1" ht="27" customHeight="1">
      <c r="A20" s="354">
        <f t="shared" si="6"/>
        <v>44934</v>
      </c>
      <c r="B20" s="445">
        <f t="shared" si="0"/>
        <v>1</v>
      </c>
      <c r="C20" s="326"/>
      <c r="D20" s="346"/>
      <c r="E20" s="447">
        <f t="shared" si="7"/>
        <v>44965</v>
      </c>
      <c r="F20" s="446">
        <f t="shared" si="1"/>
        <v>4</v>
      </c>
      <c r="G20" s="643"/>
      <c r="H20" s="346"/>
      <c r="I20" s="355">
        <f t="shared" si="8"/>
        <v>44993</v>
      </c>
      <c r="J20" s="460">
        <f t="shared" si="2"/>
        <v>4</v>
      </c>
      <c r="K20" s="643"/>
      <c r="L20" s="353"/>
      <c r="M20" s="354">
        <f t="shared" si="9"/>
        <v>45024</v>
      </c>
      <c r="N20" s="445">
        <f t="shared" si="3"/>
        <v>7</v>
      </c>
      <c r="O20" s="326"/>
      <c r="P20" s="346"/>
      <c r="Q20" s="447">
        <f t="shared" si="10"/>
        <v>45054</v>
      </c>
      <c r="R20" s="446">
        <f t="shared" si="4"/>
        <v>2</v>
      </c>
      <c r="S20" s="643"/>
      <c r="T20" s="346"/>
      <c r="U20" s="355">
        <f t="shared" si="11"/>
        <v>45085</v>
      </c>
      <c r="V20" s="460">
        <f t="shared" si="5"/>
        <v>5</v>
      </c>
      <c r="W20" s="643"/>
      <c r="X20" s="353"/>
      <c r="AC20" s="454"/>
      <c r="AD20" s="453"/>
    </row>
    <row r="21" spans="1:30" s="306" customFormat="1" ht="27" customHeight="1">
      <c r="A21" s="354">
        <f t="shared" si="6"/>
        <v>44935</v>
      </c>
      <c r="B21" s="445">
        <f t="shared" si="0"/>
        <v>2</v>
      </c>
      <c r="C21" s="326"/>
      <c r="D21" s="346"/>
      <c r="E21" s="447">
        <f t="shared" si="7"/>
        <v>44966</v>
      </c>
      <c r="F21" s="446">
        <f t="shared" si="1"/>
        <v>5</v>
      </c>
      <c r="G21" s="643"/>
      <c r="H21" s="346"/>
      <c r="I21" s="355">
        <f t="shared" si="8"/>
        <v>44994</v>
      </c>
      <c r="J21" s="460">
        <f t="shared" si="2"/>
        <v>5</v>
      </c>
      <c r="K21" s="643"/>
      <c r="L21" s="353"/>
      <c r="M21" s="354">
        <f t="shared" si="9"/>
        <v>45025</v>
      </c>
      <c r="N21" s="445">
        <f t="shared" si="3"/>
        <v>1</v>
      </c>
      <c r="O21" s="326"/>
      <c r="P21" s="346"/>
      <c r="Q21" s="447">
        <f t="shared" si="10"/>
        <v>45055</v>
      </c>
      <c r="R21" s="446">
        <f t="shared" si="4"/>
        <v>3</v>
      </c>
      <c r="S21" s="643"/>
      <c r="T21" s="346"/>
      <c r="U21" s="355">
        <f t="shared" si="11"/>
        <v>45086</v>
      </c>
      <c r="V21" s="460">
        <f t="shared" si="5"/>
        <v>6</v>
      </c>
      <c r="W21" s="643"/>
      <c r="X21" s="353"/>
      <c r="AC21" s="454"/>
      <c r="AD21" s="453"/>
    </row>
    <row r="22" spans="1:30" s="306" customFormat="1" ht="27" customHeight="1">
      <c r="A22" s="354">
        <f t="shared" si="6"/>
        <v>44936</v>
      </c>
      <c r="B22" s="445">
        <f t="shared" si="0"/>
        <v>3</v>
      </c>
      <c r="C22" s="643"/>
      <c r="D22" s="346"/>
      <c r="E22" s="447">
        <f t="shared" si="7"/>
        <v>44967</v>
      </c>
      <c r="F22" s="446">
        <f t="shared" si="1"/>
        <v>6</v>
      </c>
      <c r="G22" s="643"/>
      <c r="H22" s="346"/>
      <c r="I22" s="355">
        <f t="shared" si="8"/>
        <v>44995</v>
      </c>
      <c r="J22" s="460">
        <f t="shared" si="2"/>
        <v>6</v>
      </c>
      <c r="K22" s="643"/>
      <c r="L22" s="353"/>
      <c r="M22" s="354">
        <f t="shared" si="9"/>
        <v>45026</v>
      </c>
      <c r="N22" s="445">
        <f t="shared" si="3"/>
        <v>2</v>
      </c>
      <c r="O22" s="643"/>
      <c r="P22" s="346"/>
      <c r="Q22" s="447">
        <f t="shared" si="10"/>
        <v>45056</v>
      </c>
      <c r="R22" s="446">
        <f t="shared" si="4"/>
        <v>4</v>
      </c>
      <c r="S22" s="643"/>
      <c r="T22" s="346"/>
      <c r="U22" s="355">
        <f t="shared" si="11"/>
        <v>45087</v>
      </c>
      <c r="V22" s="460">
        <f t="shared" si="5"/>
        <v>7</v>
      </c>
      <c r="W22" s="643"/>
      <c r="X22" s="353"/>
      <c r="AC22" s="454"/>
      <c r="AD22" s="453"/>
    </row>
    <row r="23" spans="1:30" s="306" customFormat="1" ht="27" customHeight="1">
      <c r="A23" s="354">
        <f t="shared" si="6"/>
        <v>44937</v>
      </c>
      <c r="B23" s="445">
        <f t="shared" si="0"/>
        <v>4</v>
      </c>
      <c r="C23" s="803"/>
      <c r="D23" s="346"/>
      <c r="E23" s="354">
        <f t="shared" si="7"/>
        <v>44968</v>
      </c>
      <c r="F23" s="445">
        <f t="shared" si="1"/>
        <v>7</v>
      </c>
      <c r="G23" s="803"/>
      <c r="H23" s="346"/>
      <c r="I23" s="355">
        <f t="shared" si="8"/>
        <v>44996</v>
      </c>
      <c r="J23" s="460">
        <f t="shared" si="2"/>
        <v>7</v>
      </c>
      <c r="K23" s="643"/>
      <c r="L23" s="353"/>
      <c r="M23" s="354">
        <f t="shared" si="9"/>
        <v>45027</v>
      </c>
      <c r="N23" s="445">
        <f t="shared" si="3"/>
        <v>3</v>
      </c>
      <c r="O23" s="803"/>
      <c r="P23" s="346"/>
      <c r="Q23" s="354">
        <f t="shared" si="10"/>
        <v>45057</v>
      </c>
      <c r="R23" s="445">
        <f t="shared" si="4"/>
        <v>5</v>
      </c>
      <c r="S23" s="803"/>
      <c r="T23" s="346"/>
      <c r="U23" s="355">
        <f t="shared" si="11"/>
        <v>45088</v>
      </c>
      <c r="V23" s="460">
        <f t="shared" si="5"/>
        <v>1</v>
      </c>
      <c r="W23" s="643"/>
      <c r="X23" s="353"/>
      <c r="AC23" s="454"/>
      <c r="AD23" s="453"/>
    </row>
    <row r="24" spans="1:30" s="306" customFormat="1" ht="27" customHeight="1">
      <c r="A24" s="354">
        <f t="shared" si="6"/>
        <v>44938</v>
      </c>
      <c r="B24" s="445">
        <f t="shared" si="0"/>
        <v>5</v>
      </c>
      <c r="C24" s="803"/>
      <c r="D24" s="346"/>
      <c r="E24" s="447">
        <f t="shared" si="7"/>
        <v>44969</v>
      </c>
      <c r="F24" s="446">
        <f t="shared" si="1"/>
        <v>1</v>
      </c>
      <c r="G24" s="918"/>
      <c r="H24" s="448"/>
      <c r="I24" s="355">
        <f t="shared" si="8"/>
        <v>44997</v>
      </c>
      <c r="J24" s="642">
        <f t="shared" si="2"/>
        <v>1</v>
      </c>
      <c r="K24" s="330"/>
      <c r="L24" s="353"/>
      <c r="M24" s="354">
        <f t="shared" si="9"/>
        <v>45028</v>
      </c>
      <c r="N24" s="445">
        <f t="shared" si="3"/>
        <v>4</v>
      </c>
      <c r="O24" s="803"/>
      <c r="P24" s="346"/>
      <c r="Q24" s="447">
        <f t="shared" si="10"/>
        <v>45058</v>
      </c>
      <c r="R24" s="446">
        <f t="shared" si="4"/>
        <v>6</v>
      </c>
      <c r="S24" s="918"/>
      <c r="T24" s="448"/>
      <c r="U24" s="355">
        <f t="shared" si="11"/>
        <v>45089</v>
      </c>
      <c r="V24" s="642">
        <f t="shared" si="5"/>
        <v>2</v>
      </c>
      <c r="W24" s="330"/>
      <c r="X24" s="353"/>
      <c r="AC24" s="454"/>
      <c r="AD24" s="453"/>
    </row>
    <row r="25" spans="1:30" s="306" customFormat="1" ht="27" customHeight="1">
      <c r="A25" s="354">
        <f t="shared" si="6"/>
        <v>44939</v>
      </c>
      <c r="B25" s="445">
        <f t="shared" si="0"/>
        <v>6</v>
      </c>
      <c r="C25" s="803"/>
      <c r="D25" s="346"/>
      <c r="E25" s="447">
        <f t="shared" si="7"/>
        <v>44970</v>
      </c>
      <c r="F25" s="446">
        <f t="shared" si="1"/>
        <v>2</v>
      </c>
      <c r="G25" s="330"/>
      <c r="H25" s="346"/>
      <c r="I25" s="457">
        <f t="shared" si="8"/>
        <v>44998</v>
      </c>
      <c r="J25" s="460">
        <f t="shared" si="2"/>
        <v>2</v>
      </c>
      <c r="K25" s="918"/>
      <c r="L25" s="456"/>
      <c r="M25" s="354">
        <f t="shared" si="9"/>
        <v>45029</v>
      </c>
      <c r="N25" s="445">
        <f t="shared" si="3"/>
        <v>5</v>
      </c>
      <c r="O25" s="803"/>
      <c r="P25" s="346"/>
      <c r="Q25" s="447">
        <f t="shared" si="10"/>
        <v>45059</v>
      </c>
      <c r="R25" s="446">
        <f t="shared" si="4"/>
        <v>7</v>
      </c>
      <c r="S25" s="330"/>
      <c r="T25" s="346"/>
      <c r="U25" s="457">
        <f t="shared" si="11"/>
        <v>45090</v>
      </c>
      <c r="V25" s="460">
        <f t="shared" si="5"/>
        <v>3</v>
      </c>
      <c r="W25" s="918"/>
      <c r="X25" s="456"/>
      <c r="AC25" s="454"/>
      <c r="AD25" s="453"/>
    </row>
    <row r="26" spans="1:30" s="306" customFormat="1" ht="27" customHeight="1">
      <c r="A26" s="450">
        <f t="shared" si="6"/>
        <v>44940</v>
      </c>
      <c r="B26" s="449">
        <f t="shared" si="0"/>
        <v>7</v>
      </c>
      <c r="C26" s="943"/>
      <c r="D26" s="448"/>
      <c r="E26" s="447">
        <f t="shared" si="7"/>
        <v>44971</v>
      </c>
      <c r="F26" s="446">
        <f t="shared" si="1"/>
        <v>3</v>
      </c>
      <c r="G26" s="643"/>
      <c r="H26" s="346"/>
      <c r="I26" s="457">
        <f t="shared" si="8"/>
        <v>44999</v>
      </c>
      <c r="J26" s="460">
        <f t="shared" si="2"/>
        <v>3</v>
      </c>
      <c r="K26" s="918"/>
      <c r="L26" s="456"/>
      <c r="M26" s="450">
        <f t="shared" si="9"/>
        <v>45030</v>
      </c>
      <c r="N26" s="445">
        <f t="shared" si="3"/>
        <v>6</v>
      </c>
      <c r="O26" s="943"/>
      <c r="P26" s="448"/>
      <c r="Q26" s="447">
        <f t="shared" si="10"/>
        <v>45060</v>
      </c>
      <c r="R26" s="446">
        <f t="shared" si="4"/>
        <v>1</v>
      </c>
      <c r="S26" s="643"/>
      <c r="T26" s="346"/>
      <c r="U26" s="457">
        <f t="shared" si="11"/>
        <v>45091</v>
      </c>
      <c r="V26" s="460">
        <f t="shared" si="5"/>
        <v>4</v>
      </c>
      <c r="W26" s="918"/>
      <c r="X26" s="456"/>
      <c r="AC26" s="454"/>
      <c r="AD26" s="453"/>
    </row>
    <row r="27" spans="1:30" s="306" customFormat="1" ht="27" customHeight="1">
      <c r="A27" s="354">
        <f t="shared" si="6"/>
        <v>44941</v>
      </c>
      <c r="B27" s="445">
        <f t="shared" si="0"/>
        <v>1</v>
      </c>
      <c r="C27" s="452"/>
      <c r="D27" s="448"/>
      <c r="E27" s="447">
        <f t="shared" si="7"/>
        <v>44972</v>
      </c>
      <c r="F27" s="446">
        <f t="shared" si="1"/>
        <v>4</v>
      </c>
      <c r="G27" s="643"/>
      <c r="H27" s="346"/>
      <c r="I27" s="355">
        <f t="shared" si="8"/>
        <v>45000</v>
      </c>
      <c r="J27" s="460">
        <f t="shared" si="2"/>
        <v>4</v>
      </c>
      <c r="K27" s="643"/>
      <c r="L27" s="353"/>
      <c r="M27" s="354">
        <f t="shared" si="9"/>
        <v>45031</v>
      </c>
      <c r="N27" s="445">
        <f t="shared" si="3"/>
        <v>7</v>
      </c>
      <c r="O27" s="452"/>
      <c r="P27" s="448"/>
      <c r="Q27" s="447">
        <f t="shared" si="10"/>
        <v>45061</v>
      </c>
      <c r="R27" s="446">
        <f t="shared" si="4"/>
        <v>2</v>
      </c>
      <c r="S27" s="643"/>
      <c r="T27" s="346"/>
      <c r="U27" s="355">
        <f t="shared" si="11"/>
        <v>45092</v>
      </c>
      <c r="V27" s="460">
        <f t="shared" si="5"/>
        <v>5</v>
      </c>
      <c r="W27" s="643"/>
      <c r="X27" s="353"/>
      <c r="AC27" s="454"/>
      <c r="AD27" s="453"/>
    </row>
    <row r="28" spans="1:30" s="306" customFormat="1" ht="27" customHeight="1">
      <c r="A28" s="354">
        <f t="shared" si="6"/>
        <v>44942</v>
      </c>
      <c r="B28" s="445">
        <f t="shared" si="0"/>
        <v>2</v>
      </c>
      <c r="C28" s="803"/>
      <c r="D28" s="346"/>
      <c r="E28" s="447">
        <f t="shared" si="7"/>
        <v>44973</v>
      </c>
      <c r="F28" s="446">
        <f t="shared" si="1"/>
        <v>5</v>
      </c>
      <c r="G28" s="643"/>
      <c r="H28" s="346"/>
      <c r="I28" s="355">
        <f t="shared" si="8"/>
        <v>45001</v>
      </c>
      <c r="J28" s="460">
        <f t="shared" si="2"/>
        <v>5</v>
      </c>
      <c r="K28" s="643"/>
      <c r="L28" s="353"/>
      <c r="M28" s="354">
        <f t="shared" si="9"/>
        <v>45032</v>
      </c>
      <c r="N28" s="445">
        <f t="shared" si="3"/>
        <v>1</v>
      </c>
      <c r="O28" s="326"/>
      <c r="P28" s="346"/>
      <c r="Q28" s="447">
        <f t="shared" si="10"/>
        <v>45062</v>
      </c>
      <c r="R28" s="446">
        <f t="shared" si="4"/>
        <v>3</v>
      </c>
      <c r="S28" s="643"/>
      <c r="T28" s="346"/>
      <c r="U28" s="355">
        <f t="shared" si="11"/>
        <v>45093</v>
      </c>
      <c r="V28" s="460">
        <f t="shared" si="5"/>
        <v>6</v>
      </c>
      <c r="W28" s="643"/>
      <c r="X28" s="353"/>
      <c r="AC28" s="454"/>
      <c r="AD28" s="453"/>
    </row>
    <row r="29" spans="1:30" s="306" customFormat="1" ht="27" customHeight="1">
      <c r="A29" s="354">
        <f t="shared" si="6"/>
        <v>44943</v>
      </c>
      <c r="B29" s="445">
        <f t="shared" si="0"/>
        <v>3</v>
      </c>
      <c r="C29" s="803"/>
      <c r="D29" s="346"/>
      <c r="E29" s="447">
        <f t="shared" si="7"/>
        <v>44974</v>
      </c>
      <c r="F29" s="446">
        <f t="shared" si="1"/>
        <v>6</v>
      </c>
      <c r="G29" s="643"/>
      <c r="H29" s="346"/>
      <c r="I29" s="355">
        <f t="shared" si="8"/>
        <v>45002</v>
      </c>
      <c r="J29" s="460">
        <f t="shared" si="2"/>
        <v>6</v>
      </c>
      <c r="K29" s="643"/>
      <c r="L29" s="353"/>
      <c r="M29" s="354">
        <f t="shared" si="9"/>
        <v>45033</v>
      </c>
      <c r="N29" s="445">
        <f t="shared" si="3"/>
        <v>2</v>
      </c>
      <c r="O29" s="803"/>
      <c r="P29" s="346"/>
      <c r="Q29" s="447">
        <f t="shared" si="10"/>
        <v>45063</v>
      </c>
      <c r="R29" s="446">
        <f t="shared" si="4"/>
        <v>4</v>
      </c>
      <c r="S29" s="643"/>
      <c r="T29" s="346"/>
      <c r="U29" s="355">
        <f t="shared" si="11"/>
        <v>45094</v>
      </c>
      <c r="V29" s="460">
        <f t="shared" si="5"/>
        <v>7</v>
      </c>
      <c r="W29" s="643"/>
      <c r="X29" s="353"/>
      <c r="AC29" s="454"/>
      <c r="AD29" s="453"/>
    </row>
    <row r="30" spans="1:30" s="306" customFormat="1" ht="27" customHeight="1">
      <c r="A30" s="354">
        <f t="shared" si="6"/>
        <v>44944</v>
      </c>
      <c r="B30" s="445">
        <f t="shared" si="0"/>
        <v>4</v>
      </c>
      <c r="C30" s="803"/>
      <c r="D30" s="346"/>
      <c r="E30" s="447">
        <f t="shared" si="7"/>
        <v>44975</v>
      </c>
      <c r="F30" s="446">
        <f t="shared" si="1"/>
        <v>7</v>
      </c>
      <c r="G30" s="643"/>
      <c r="H30" s="346"/>
      <c r="I30" s="355">
        <f t="shared" si="8"/>
        <v>45003</v>
      </c>
      <c r="J30" s="460">
        <f t="shared" si="2"/>
        <v>7</v>
      </c>
      <c r="K30" s="643"/>
      <c r="L30" s="353"/>
      <c r="M30" s="354">
        <f t="shared" si="9"/>
        <v>45034</v>
      </c>
      <c r="N30" s="445">
        <f t="shared" si="3"/>
        <v>3</v>
      </c>
      <c r="O30" s="803"/>
      <c r="P30" s="346"/>
      <c r="Q30" s="447">
        <f t="shared" si="10"/>
        <v>45064</v>
      </c>
      <c r="R30" s="446">
        <f t="shared" si="4"/>
        <v>5</v>
      </c>
      <c r="S30" s="643"/>
      <c r="T30" s="346"/>
      <c r="U30" s="355">
        <f t="shared" si="11"/>
        <v>45095</v>
      </c>
      <c r="V30" s="460">
        <f t="shared" si="5"/>
        <v>1</v>
      </c>
      <c r="W30" s="643"/>
      <c r="X30" s="353"/>
      <c r="AC30" s="454"/>
      <c r="AD30" s="453"/>
    </row>
    <row r="31" spans="1:30" s="306" customFormat="1" ht="27" customHeight="1">
      <c r="A31" s="354">
        <f t="shared" si="6"/>
        <v>44945</v>
      </c>
      <c r="B31" s="445">
        <f t="shared" si="0"/>
        <v>5</v>
      </c>
      <c r="C31" s="803"/>
      <c r="D31" s="346"/>
      <c r="E31" s="447">
        <f t="shared" si="7"/>
        <v>44976</v>
      </c>
      <c r="F31" s="446">
        <f t="shared" si="1"/>
        <v>1</v>
      </c>
      <c r="G31" s="643"/>
      <c r="H31" s="346"/>
      <c r="I31" s="355">
        <f t="shared" si="8"/>
        <v>45004</v>
      </c>
      <c r="J31" s="460">
        <f t="shared" si="2"/>
        <v>1</v>
      </c>
      <c r="K31" s="643"/>
      <c r="L31" s="353"/>
      <c r="M31" s="354">
        <f t="shared" si="9"/>
        <v>45035</v>
      </c>
      <c r="N31" s="445">
        <f t="shared" si="3"/>
        <v>4</v>
      </c>
      <c r="O31" s="803"/>
      <c r="P31" s="346"/>
      <c r="Q31" s="447">
        <f t="shared" si="10"/>
        <v>45065</v>
      </c>
      <c r="R31" s="446">
        <f t="shared" si="4"/>
        <v>6</v>
      </c>
      <c r="S31" s="643"/>
      <c r="T31" s="346"/>
      <c r="U31" s="355">
        <f t="shared" si="11"/>
        <v>45096</v>
      </c>
      <c r="V31" s="460">
        <f t="shared" si="5"/>
        <v>2</v>
      </c>
      <c r="W31" s="643"/>
      <c r="X31" s="353"/>
      <c r="AC31" s="454"/>
      <c r="AD31" s="453"/>
    </row>
    <row r="32" spans="1:30" s="306" customFormat="1" ht="27" customHeight="1">
      <c r="A32" s="354">
        <f t="shared" si="6"/>
        <v>44946</v>
      </c>
      <c r="B32" s="445">
        <f t="shared" si="0"/>
        <v>6</v>
      </c>
      <c r="C32" s="803"/>
      <c r="D32" s="346"/>
      <c r="E32" s="447">
        <f t="shared" si="7"/>
        <v>44977</v>
      </c>
      <c r="F32" s="446">
        <f t="shared" si="1"/>
        <v>2</v>
      </c>
      <c r="G32" s="330"/>
      <c r="H32" s="346"/>
      <c r="I32" s="355">
        <f t="shared" si="8"/>
        <v>45005</v>
      </c>
      <c r="J32" s="460">
        <f t="shared" si="2"/>
        <v>2</v>
      </c>
      <c r="K32" s="643"/>
      <c r="L32" s="353"/>
      <c r="M32" s="354">
        <f t="shared" si="9"/>
        <v>45036</v>
      </c>
      <c r="N32" s="445">
        <f t="shared" si="3"/>
        <v>5</v>
      </c>
      <c r="O32" s="803"/>
      <c r="P32" s="346"/>
      <c r="Q32" s="447">
        <f t="shared" si="10"/>
        <v>45066</v>
      </c>
      <c r="R32" s="446">
        <f t="shared" si="4"/>
        <v>7</v>
      </c>
      <c r="S32" s="330"/>
      <c r="T32" s="346"/>
      <c r="U32" s="355">
        <f t="shared" si="11"/>
        <v>45097</v>
      </c>
      <c r="V32" s="460">
        <f t="shared" si="5"/>
        <v>3</v>
      </c>
      <c r="W32" s="643"/>
      <c r="X32" s="353"/>
      <c r="AC32" s="454"/>
      <c r="AD32" s="453"/>
    </row>
    <row r="33" spans="1:30" s="306" customFormat="1" ht="27" customHeight="1">
      <c r="A33" s="354">
        <f t="shared" si="6"/>
        <v>44947</v>
      </c>
      <c r="B33" s="445">
        <f t="shared" si="0"/>
        <v>7</v>
      </c>
      <c r="C33" s="803"/>
      <c r="D33" s="346"/>
      <c r="E33" s="447">
        <f t="shared" si="7"/>
        <v>44978</v>
      </c>
      <c r="F33" s="446">
        <f t="shared" si="1"/>
        <v>3</v>
      </c>
      <c r="G33" s="643"/>
      <c r="H33" s="346"/>
      <c r="I33" s="354">
        <f t="shared" si="8"/>
        <v>45006</v>
      </c>
      <c r="J33" s="445">
        <f t="shared" si="2"/>
        <v>3</v>
      </c>
      <c r="K33" s="803"/>
      <c r="L33" s="353"/>
      <c r="M33" s="354">
        <f t="shared" si="9"/>
        <v>45037</v>
      </c>
      <c r="N33" s="445">
        <f t="shared" si="3"/>
        <v>6</v>
      </c>
      <c r="O33" s="803"/>
      <c r="P33" s="346"/>
      <c r="Q33" s="447">
        <f t="shared" si="10"/>
        <v>45067</v>
      </c>
      <c r="R33" s="446">
        <f t="shared" si="4"/>
        <v>1</v>
      </c>
      <c r="S33" s="643"/>
      <c r="T33" s="346"/>
      <c r="U33" s="354">
        <f t="shared" si="11"/>
        <v>45098</v>
      </c>
      <c r="V33" s="445">
        <f t="shared" si="5"/>
        <v>4</v>
      </c>
      <c r="W33" s="803"/>
      <c r="X33" s="353"/>
      <c r="AC33" s="454"/>
      <c r="AD33" s="453"/>
    </row>
    <row r="34" spans="1:30" s="306" customFormat="1" ht="27" customHeight="1">
      <c r="A34" s="354">
        <f t="shared" si="6"/>
        <v>44948</v>
      </c>
      <c r="B34" s="445">
        <f t="shared" si="0"/>
        <v>1</v>
      </c>
      <c r="C34" s="452"/>
      <c r="D34" s="448"/>
      <c r="E34" s="447">
        <f t="shared" si="7"/>
        <v>44979</v>
      </c>
      <c r="F34" s="446">
        <f t="shared" si="1"/>
        <v>4</v>
      </c>
      <c r="G34" s="918"/>
      <c r="H34" s="448"/>
      <c r="I34" s="355">
        <f t="shared" si="8"/>
        <v>45007</v>
      </c>
      <c r="J34" s="460">
        <f t="shared" si="2"/>
        <v>4</v>
      </c>
      <c r="K34" s="643"/>
      <c r="L34" s="353"/>
      <c r="M34" s="354">
        <f t="shared" si="9"/>
        <v>45038</v>
      </c>
      <c r="N34" s="445">
        <f t="shared" si="3"/>
        <v>7</v>
      </c>
      <c r="O34" s="452"/>
      <c r="P34" s="448"/>
      <c r="Q34" s="447">
        <f t="shared" si="10"/>
        <v>45068</v>
      </c>
      <c r="R34" s="446">
        <f t="shared" si="4"/>
        <v>2</v>
      </c>
      <c r="S34" s="918"/>
      <c r="T34" s="448"/>
      <c r="U34" s="355">
        <f t="shared" si="11"/>
        <v>45099</v>
      </c>
      <c r="V34" s="460">
        <f t="shared" si="5"/>
        <v>5</v>
      </c>
      <c r="W34" s="643"/>
      <c r="X34" s="353"/>
      <c r="AC34" s="454"/>
      <c r="AD34" s="453"/>
    </row>
    <row r="35" spans="1:30" s="306" customFormat="1" ht="27" customHeight="1">
      <c r="A35" s="354">
        <f t="shared" si="6"/>
        <v>44949</v>
      </c>
      <c r="B35" s="445">
        <f t="shared" si="0"/>
        <v>2</v>
      </c>
      <c r="C35" s="803"/>
      <c r="D35" s="346"/>
      <c r="E35" s="354">
        <f t="shared" si="7"/>
        <v>44980</v>
      </c>
      <c r="F35" s="445">
        <f t="shared" si="1"/>
        <v>5</v>
      </c>
      <c r="G35" s="803"/>
      <c r="H35" s="346"/>
      <c r="I35" s="355">
        <f t="shared" si="8"/>
        <v>45008</v>
      </c>
      <c r="J35" s="460">
        <f t="shared" si="2"/>
        <v>5</v>
      </c>
      <c r="K35" s="643"/>
      <c r="L35" s="353"/>
      <c r="M35" s="354">
        <f t="shared" si="9"/>
        <v>45039</v>
      </c>
      <c r="N35" s="445">
        <f t="shared" si="3"/>
        <v>1</v>
      </c>
      <c r="O35" s="326"/>
      <c r="P35" s="346"/>
      <c r="Q35" s="354">
        <f t="shared" si="10"/>
        <v>45069</v>
      </c>
      <c r="R35" s="445">
        <f t="shared" si="4"/>
        <v>3</v>
      </c>
      <c r="S35" s="803"/>
      <c r="T35" s="346"/>
      <c r="U35" s="355">
        <f t="shared" si="11"/>
        <v>45100</v>
      </c>
      <c r="V35" s="460">
        <f t="shared" si="5"/>
        <v>6</v>
      </c>
      <c r="W35" s="643"/>
      <c r="X35" s="353"/>
      <c r="AC35" s="454"/>
      <c r="AD35" s="453"/>
    </row>
    <row r="36" spans="1:30" s="306" customFormat="1" ht="27" customHeight="1">
      <c r="A36" s="354">
        <f t="shared" si="6"/>
        <v>44950</v>
      </c>
      <c r="B36" s="445">
        <f t="shared" si="0"/>
        <v>3</v>
      </c>
      <c r="C36" s="803"/>
      <c r="D36" s="346"/>
      <c r="E36" s="447">
        <f t="shared" si="7"/>
        <v>44981</v>
      </c>
      <c r="F36" s="446">
        <f t="shared" si="1"/>
        <v>6</v>
      </c>
      <c r="G36" s="918"/>
      <c r="H36" s="448"/>
      <c r="I36" s="355">
        <f t="shared" si="8"/>
        <v>45009</v>
      </c>
      <c r="J36" s="460">
        <f t="shared" si="2"/>
        <v>6</v>
      </c>
      <c r="K36" s="643"/>
      <c r="L36" s="353"/>
      <c r="M36" s="354">
        <f t="shared" si="9"/>
        <v>45040</v>
      </c>
      <c r="N36" s="445">
        <f t="shared" si="3"/>
        <v>2</v>
      </c>
      <c r="O36" s="803"/>
      <c r="P36" s="346"/>
      <c r="Q36" s="447">
        <f t="shared" si="10"/>
        <v>45070</v>
      </c>
      <c r="R36" s="446">
        <f t="shared" si="4"/>
        <v>4</v>
      </c>
      <c r="S36" s="918"/>
      <c r="T36" s="448"/>
      <c r="U36" s="355">
        <f t="shared" si="11"/>
        <v>45101</v>
      </c>
      <c r="V36" s="460">
        <f t="shared" si="5"/>
        <v>7</v>
      </c>
      <c r="W36" s="643"/>
      <c r="X36" s="353"/>
      <c r="AC36" s="454"/>
      <c r="AD36" s="455"/>
    </row>
    <row r="37" spans="1:30" s="306" customFormat="1" ht="27" customHeight="1">
      <c r="A37" s="354">
        <f t="shared" si="6"/>
        <v>44951</v>
      </c>
      <c r="B37" s="445">
        <f t="shared" si="0"/>
        <v>4</v>
      </c>
      <c r="C37" s="803"/>
      <c r="D37" s="346"/>
      <c r="E37" s="447">
        <f t="shared" si="7"/>
        <v>44982</v>
      </c>
      <c r="F37" s="446">
        <f t="shared" si="1"/>
        <v>7</v>
      </c>
      <c r="G37" s="918"/>
      <c r="H37" s="448"/>
      <c r="I37" s="355">
        <f t="shared" si="8"/>
        <v>45010</v>
      </c>
      <c r="J37" s="642">
        <f t="shared" si="2"/>
        <v>7</v>
      </c>
      <c r="K37" s="643"/>
      <c r="L37" s="353"/>
      <c r="M37" s="354">
        <f t="shared" si="9"/>
        <v>45041</v>
      </c>
      <c r="N37" s="445">
        <f t="shared" si="3"/>
        <v>3</v>
      </c>
      <c r="O37" s="803"/>
      <c r="P37" s="346"/>
      <c r="Q37" s="447">
        <f t="shared" si="10"/>
        <v>45071</v>
      </c>
      <c r="R37" s="446">
        <f t="shared" si="4"/>
        <v>5</v>
      </c>
      <c r="S37" s="918"/>
      <c r="T37" s="448"/>
      <c r="U37" s="355">
        <f t="shared" si="11"/>
        <v>45102</v>
      </c>
      <c r="V37" s="642">
        <f t="shared" si="5"/>
        <v>1</v>
      </c>
      <c r="W37" s="643"/>
      <c r="X37" s="353"/>
      <c r="AC37" s="454"/>
      <c r="AD37" s="453"/>
    </row>
    <row r="38" spans="1:30" s="306" customFormat="1" ht="27" customHeight="1">
      <c r="A38" s="354">
        <f t="shared" si="6"/>
        <v>44952</v>
      </c>
      <c r="B38" s="445">
        <f t="shared" si="0"/>
        <v>5</v>
      </c>
      <c r="C38" s="803"/>
      <c r="D38" s="346"/>
      <c r="E38" s="970">
        <f t="shared" si="7"/>
        <v>44983</v>
      </c>
      <c r="F38" s="451">
        <f t="shared" si="1"/>
        <v>1</v>
      </c>
      <c r="G38" s="643"/>
      <c r="H38" s="346"/>
      <c r="I38" s="355">
        <f t="shared" si="8"/>
        <v>45011</v>
      </c>
      <c r="J38" s="642">
        <f t="shared" si="2"/>
        <v>1</v>
      </c>
      <c r="K38" s="643"/>
      <c r="L38" s="353"/>
      <c r="M38" s="354">
        <f t="shared" si="9"/>
        <v>45042</v>
      </c>
      <c r="N38" s="445">
        <f t="shared" si="3"/>
        <v>4</v>
      </c>
      <c r="O38" s="803"/>
      <c r="P38" s="346"/>
      <c r="Q38" s="970">
        <f t="shared" si="10"/>
        <v>45072</v>
      </c>
      <c r="R38" s="451">
        <f t="shared" si="4"/>
        <v>6</v>
      </c>
      <c r="S38" s="643"/>
      <c r="T38" s="346"/>
      <c r="U38" s="355">
        <f t="shared" si="11"/>
        <v>45103</v>
      </c>
      <c r="V38" s="642">
        <f t="shared" si="5"/>
        <v>2</v>
      </c>
      <c r="W38" s="643"/>
      <c r="X38" s="353"/>
      <c r="AC38" s="454"/>
      <c r="AD38" s="453"/>
    </row>
    <row r="39" spans="1:30" s="306" customFormat="1" ht="27" customHeight="1">
      <c r="A39" s="354">
        <f t="shared" si="6"/>
        <v>44953</v>
      </c>
      <c r="B39" s="445">
        <f t="shared" si="0"/>
        <v>6</v>
      </c>
      <c r="C39" s="803"/>
      <c r="D39" s="346"/>
      <c r="E39" s="447">
        <f t="shared" si="7"/>
        <v>44984</v>
      </c>
      <c r="F39" s="446">
        <f t="shared" si="1"/>
        <v>2</v>
      </c>
      <c r="G39" s="330"/>
      <c r="H39" s="346"/>
      <c r="I39" s="354">
        <f t="shared" si="8"/>
        <v>45012</v>
      </c>
      <c r="J39" s="445">
        <f t="shared" si="2"/>
        <v>2</v>
      </c>
      <c r="K39" s="803"/>
      <c r="L39" s="353"/>
      <c r="M39" s="354">
        <f t="shared" si="9"/>
        <v>45043</v>
      </c>
      <c r="N39" s="445">
        <f t="shared" si="3"/>
        <v>5</v>
      </c>
      <c r="O39" s="803"/>
      <c r="P39" s="346"/>
      <c r="Q39" s="447">
        <f t="shared" si="10"/>
        <v>45073</v>
      </c>
      <c r="R39" s="446">
        <f t="shared" si="4"/>
        <v>7</v>
      </c>
      <c r="S39" s="330"/>
      <c r="T39" s="346"/>
      <c r="U39" s="354">
        <f t="shared" si="11"/>
        <v>45104</v>
      </c>
      <c r="V39" s="445">
        <f t="shared" si="5"/>
        <v>3</v>
      </c>
      <c r="W39" s="803"/>
      <c r="X39" s="353"/>
      <c r="AC39" s="444"/>
      <c r="AD39" s="443"/>
    </row>
    <row r="40" spans="1:30" s="306" customFormat="1" ht="27" customHeight="1">
      <c r="A40" s="354">
        <f t="shared" si="6"/>
        <v>44954</v>
      </c>
      <c r="B40" s="445">
        <f t="shared" si="0"/>
        <v>7</v>
      </c>
      <c r="C40" s="803"/>
      <c r="D40" s="346"/>
      <c r="E40" s="447">
        <f t="shared" si="7"/>
        <v>44985</v>
      </c>
      <c r="F40" s="446">
        <f t="shared" si="1"/>
        <v>3</v>
      </c>
      <c r="G40" s="643"/>
      <c r="H40" s="346"/>
      <c r="I40" s="354">
        <f t="shared" si="8"/>
        <v>45013</v>
      </c>
      <c r="J40" s="445">
        <f t="shared" ref="J40" si="12">WEEKDAY(I40)</f>
        <v>3</v>
      </c>
      <c r="K40" s="803"/>
      <c r="L40" s="353"/>
      <c r="M40" s="354">
        <f t="shared" si="9"/>
        <v>45044</v>
      </c>
      <c r="N40" s="445">
        <f t="shared" si="3"/>
        <v>6</v>
      </c>
      <c r="O40" s="803"/>
      <c r="P40" s="346"/>
      <c r="Q40" s="447">
        <f t="shared" si="10"/>
        <v>45074</v>
      </c>
      <c r="R40" s="446">
        <f t="shared" si="4"/>
        <v>1</v>
      </c>
      <c r="S40" s="643"/>
      <c r="T40" s="346"/>
      <c r="U40" s="354">
        <f t="shared" si="11"/>
        <v>45105</v>
      </c>
      <c r="V40" s="445">
        <f t="shared" si="5"/>
        <v>4</v>
      </c>
      <c r="W40" s="803"/>
      <c r="X40" s="353"/>
      <c r="AC40" s="444"/>
      <c r="AD40" s="443"/>
    </row>
    <row r="41" spans="1:30" s="306" customFormat="1" ht="27" customHeight="1">
      <c r="A41" s="354">
        <f t="shared" si="6"/>
        <v>44955</v>
      </c>
      <c r="B41" s="445">
        <f t="shared" si="0"/>
        <v>1</v>
      </c>
      <c r="C41" s="452"/>
      <c r="D41" s="448"/>
      <c r="E41" s="447">
        <f t="shared" si="7"/>
        <v>44986</v>
      </c>
      <c r="F41" s="446">
        <f t="shared" si="1"/>
        <v>4</v>
      </c>
      <c r="G41" s="643"/>
      <c r="H41" s="346"/>
      <c r="I41" s="354">
        <f t="shared" si="8"/>
        <v>45014</v>
      </c>
      <c r="J41" s="445">
        <f t="shared" ref="J41" si="13">WEEKDAY(I41)</f>
        <v>4</v>
      </c>
      <c r="K41" s="803"/>
      <c r="L41" s="353"/>
      <c r="M41" s="354">
        <f t="shared" si="9"/>
        <v>45045</v>
      </c>
      <c r="N41" s="445">
        <f t="shared" si="3"/>
        <v>7</v>
      </c>
      <c r="O41" s="452"/>
      <c r="P41" s="448"/>
      <c r="Q41" s="447">
        <f t="shared" si="10"/>
        <v>45075</v>
      </c>
      <c r="R41" s="446">
        <f t="shared" si="4"/>
        <v>2</v>
      </c>
      <c r="S41" s="643"/>
      <c r="T41" s="346"/>
      <c r="U41" s="354">
        <f t="shared" si="11"/>
        <v>45106</v>
      </c>
      <c r="V41" s="445">
        <f t="shared" si="5"/>
        <v>5</v>
      </c>
      <c r="W41" s="803"/>
      <c r="X41" s="353"/>
      <c r="AC41" s="444"/>
      <c r="AD41" s="443"/>
    </row>
    <row r="42" spans="1:30" s="306" customFormat="1" ht="27" customHeight="1">
      <c r="A42" s="354">
        <f t="shared" si="6"/>
        <v>44956</v>
      </c>
      <c r="B42" s="445">
        <f t="shared" si="0"/>
        <v>2</v>
      </c>
      <c r="C42" s="452"/>
      <c r="D42" s="448"/>
      <c r="E42" s="447">
        <f t="shared" si="7"/>
        <v>44987</v>
      </c>
      <c r="F42" s="446">
        <f t="shared" si="1"/>
        <v>5</v>
      </c>
      <c r="G42" s="643"/>
      <c r="H42" s="346"/>
      <c r="I42" s="355">
        <f t="shared" si="8"/>
        <v>45015</v>
      </c>
      <c r="J42" s="642">
        <f t="shared" ref="J42:J46" si="14">WEEKDAY(I42)</f>
        <v>5</v>
      </c>
      <c r="K42" s="1046"/>
      <c r="L42" s="353"/>
      <c r="M42" s="354">
        <f t="shared" si="9"/>
        <v>45046</v>
      </c>
      <c r="N42" s="445">
        <f t="shared" si="3"/>
        <v>1</v>
      </c>
      <c r="O42" s="452"/>
      <c r="P42" s="448"/>
      <c r="Q42" s="447">
        <f t="shared" si="10"/>
        <v>45076</v>
      </c>
      <c r="R42" s="446">
        <f t="shared" si="4"/>
        <v>3</v>
      </c>
      <c r="S42" s="643"/>
      <c r="T42" s="346"/>
      <c r="U42" s="804">
        <f t="shared" si="11"/>
        <v>45107</v>
      </c>
      <c r="V42" s="1082">
        <f t="shared" ref="V42" si="15">WEEKDAY(U42)</f>
        <v>6</v>
      </c>
      <c r="W42" s="1156" t="s">
        <v>61</v>
      </c>
      <c r="X42" s="805">
        <v>3</v>
      </c>
      <c r="AC42" s="444"/>
      <c r="AD42" s="443"/>
    </row>
    <row r="43" spans="1:30" s="306" customFormat="1" ht="27" customHeight="1">
      <c r="A43" s="354">
        <f t="shared" si="6"/>
        <v>44957</v>
      </c>
      <c r="B43" s="445">
        <f t="shared" si="0"/>
        <v>3</v>
      </c>
      <c r="C43" s="803"/>
      <c r="D43" s="346"/>
      <c r="E43" s="457">
        <f t="shared" si="7"/>
        <v>44988</v>
      </c>
      <c r="F43" s="446">
        <f t="shared" si="1"/>
        <v>6</v>
      </c>
      <c r="G43" s="643"/>
      <c r="H43" s="346"/>
      <c r="I43" s="355">
        <f t="shared" si="8"/>
        <v>45016</v>
      </c>
      <c r="J43" s="971">
        <f t="shared" si="14"/>
        <v>6</v>
      </c>
      <c r="K43" s="946"/>
      <c r="L43" s="346"/>
      <c r="M43" s="1068">
        <f t="shared" si="9"/>
        <v>45047</v>
      </c>
      <c r="N43" s="445">
        <f t="shared" si="3"/>
        <v>2</v>
      </c>
      <c r="O43" s="803"/>
      <c r="P43" s="346"/>
      <c r="Q43" s="457">
        <f t="shared" si="10"/>
        <v>45077</v>
      </c>
      <c r="R43" s="446">
        <f t="shared" si="4"/>
        <v>4</v>
      </c>
      <c r="S43" s="643"/>
      <c r="T43" s="378"/>
      <c r="U43" s="1044"/>
      <c r="V43" s="1045"/>
      <c r="W43" s="644"/>
      <c r="X43" s="1081"/>
      <c r="AB43" s="324"/>
      <c r="AC43" s="444"/>
      <c r="AD43" s="443"/>
    </row>
    <row r="44" spans="1:30" s="306" customFormat="1" ht="27" customHeight="1">
      <c r="A44" s="450">
        <f t="shared" si="6"/>
        <v>44958</v>
      </c>
      <c r="B44" s="449">
        <f t="shared" si="0"/>
        <v>4</v>
      </c>
      <c r="C44" s="943"/>
      <c r="D44" s="1038"/>
      <c r="E44" s="1044"/>
      <c r="F44" s="789"/>
      <c r="G44" s="644"/>
      <c r="H44" s="1043"/>
      <c r="I44" s="355">
        <f t="shared" si="8"/>
        <v>45017</v>
      </c>
      <c r="J44" s="971">
        <f t="shared" si="14"/>
        <v>7</v>
      </c>
      <c r="K44" s="803"/>
      <c r="L44" s="346"/>
      <c r="M44" s="1069">
        <f t="shared" si="9"/>
        <v>45048</v>
      </c>
      <c r="N44" s="449">
        <f t="shared" si="3"/>
        <v>3</v>
      </c>
      <c r="O44" s="943"/>
      <c r="P44" s="448"/>
      <c r="Q44" s="447">
        <f t="shared" si="10"/>
        <v>45078</v>
      </c>
      <c r="R44" s="446">
        <f t="shared" si="4"/>
        <v>5</v>
      </c>
      <c r="S44" s="803"/>
      <c r="T44" s="378"/>
      <c r="U44" s="1044"/>
      <c r="V44" s="1045"/>
      <c r="W44" s="644"/>
      <c r="X44" s="1081"/>
      <c r="AC44" s="444"/>
      <c r="AD44" s="443"/>
    </row>
    <row r="45" spans="1:30" s="306" customFormat="1" ht="27" customHeight="1">
      <c r="A45" s="945">
        <f t="shared" si="6"/>
        <v>44959</v>
      </c>
      <c r="B45" s="451">
        <f t="shared" si="0"/>
        <v>5</v>
      </c>
      <c r="C45" s="948"/>
      <c r="D45" s="378"/>
      <c r="E45" s="1044"/>
      <c r="F45" s="789"/>
      <c r="G45" s="644"/>
      <c r="H45" s="1043"/>
      <c r="I45" s="355">
        <f t="shared" si="8"/>
        <v>45018</v>
      </c>
      <c r="J45" s="971">
        <f t="shared" si="14"/>
        <v>1</v>
      </c>
      <c r="K45" s="946"/>
      <c r="L45" s="346"/>
      <c r="M45" s="970">
        <f t="shared" si="9"/>
        <v>45049</v>
      </c>
      <c r="N45" s="451">
        <f t="shared" si="3"/>
        <v>4</v>
      </c>
      <c r="O45" s="948"/>
      <c r="P45" s="346"/>
      <c r="Q45" s="447">
        <f t="shared" si="10"/>
        <v>45079</v>
      </c>
      <c r="R45" s="446">
        <f t="shared" si="4"/>
        <v>6</v>
      </c>
      <c r="S45" s="803"/>
      <c r="T45" s="378"/>
      <c r="U45" s="1044"/>
      <c r="V45" s="1045"/>
      <c r="W45" s="644"/>
      <c r="X45" s="1081"/>
      <c r="AC45" s="444"/>
      <c r="AD45" s="443"/>
    </row>
    <row r="46" spans="1:30" s="306" customFormat="1" ht="27" customHeight="1" thickBot="1">
      <c r="A46" s="972">
        <f>A45+1</f>
        <v>44960</v>
      </c>
      <c r="B46" s="973">
        <f t="shared" si="0"/>
        <v>6</v>
      </c>
      <c r="C46" s="974"/>
      <c r="D46" s="975"/>
      <c r="E46" s="1039"/>
      <c r="F46" s="1040"/>
      <c r="G46" s="1041"/>
      <c r="H46" s="1042"/>
      <c r="I46" s="1067">
        <f t="shared" si="8"/>
        <v>45019</v>
      </c>
      <c r="J46" s="1070">
        <f t="shared" si="14"/>
        <v>2</v>
      </c>
      <c r="K46" s="983"/>
      <c r="L46" s="1071"/>
      <c r="M46" s="1072"/>
      <c r="N46" s="973"/>
      <c r="O46" s="974"/>
      <c r="P46" s="975"/>
      <c r="Q46" s="1080">
        <f t="shared" si="10"/>
        <v>45080</v>
      </c>
      <c r="R46" s="1077">
        <f t="shared" si="4"/>
        <v>7</v>
      </c>
      <c r="S46" s="1078"/>
      <c r="T46" s="1079"/>
      <c r="U46" s="1076"/>
      <c r="V46" s="854"/>
      <c r="W46" s="855"/>
      <c r="X46" s="801"/>
      <c r="Y46" s="1783" t="s">
        <v>269</v>
      </c>
      <c r="Z46" s="1783"/>
      <c r="AC46" s="444"/>
      <c r="AD46" s="443"/>
    </row>
    <row r="47" spans="1:30" s="306" customFormat="1" ht="27" customHeight="1" thickTop="1" thickBot="1">
      <c r="A47" s="1784" t="s">
        <v>71</v>
      </c>
      <c r="B47" s="1785"/>
      <c r="C47" s="790">
        <f>COUNTIF(C16:C46,"*")-COUNTIF(C16:C46,"入校式")-COUNTIF(C16:C46,"休校日")-COUNTIF(C16:C46,"就職活動日")</f>
        <v>0</v>
      </c>
      <c r="D47" s="791" t="s">
        <v>70</v>
      </c>
      <c r="E47" s="1784" t="s">
        <v>71</v>
      </c>
      <c r="F47" s="1785"/>
      <c r="G47" s="379">
        <f>COUNTIF(G16:G46,"*")-COUNTIF(G16:G46,"休校日")-COUNTIF(G16:G46,"就職活動日")</f>
        <v>0</v>
      </c>
      <c r="H47" s="381" t="s">
        <v>70</v>
      </c>
      <c r="I47" s="1784" t="s">
        <v>71</v>
      </c>
      <c r="J47" s="1785"/>
      <c r="K47" s="687">
        <f>COUNTIF(K16:K46,"*")-COUNTIF(K16:K46,"修了式")-COUNTIF(K16:K46,"休校日")-COUNTIF(K16:K46,"就職活動日")</f>
        <v>0</v>
      </c>
      <c r="L47" s="380" t="s">
        <v>70</v>
      </c>
      <c r="M47" s="1784" t="s">
        <v>71</v>
      </c>
      <c r="N47" s="1785"/>
      <c r="O47" s="790">
        <f>COUNTIF(O16:O46,"*")-COUNTIF(O16:O46,"入校式")-COUNTIF(O16:O46,"休校日")-COUNTIF(O16:O46,"就職活動日")</f>
        <v>0</v>
      </c>
      <c r="P47" s="791" t="s">
        <v>70</v>
      </c>
      <c r="Q47" s="1784" t="s">
        <v>71</v>
      </c>
      <c r="R47" s="1785"/>
      <c r="S47" s="379">
        <f>COUNTIF(S16:S46,"*")-COUNTIF(S16:S46,"休校日")-COUNTIF(S16:S46,"就職活動日")</f>
        <v>0</v>
      </c>
      <c r="T47" s="381" t="s">
        <v>70</v>
      </c>
      <c r="U47" s="1784" t="s">
        <v>71</v>
      </c>
      <c r="V47" s="1785"/>
      <c r="W47" s="687">
        <f>COUNTIF(W16:W46,"*")-COUNTIF(W16:W46,"修了式")-COUNTIF(W16:W46,"休校日")-COUNTIF(W16:W46,"就職活動日")</f>
        <v>0</v>
      </c>
      <c r="X47" s="380" t="s">
        <v>70</v>
      </c>
      <c r="Y47" s="844">
        <f t="shared" ref="Y47:Y52" si="16">SUM(C47,G47,K47,O47,S47,W47)</f>
        <v>0</v>
      </c>
      <c r="Z47" s="308" t="s">
        <v>70</v>
      </c>
    </row>
    <row r="48" spans="1:30" s="306" customFormat="1" ht="27" customHeight="1" thickTop="1">
      <c r="A48" s="1786" t="s">
        <v>68</v>
      </c>
      <c r="B48" s="1787"/>
      <c r="C48" s="329"/>
      <c r="D48" s="309" t="s">
        <v>67</v>
      </c>
      <c r="E48" s="1788" t="s">
        <v>68</v>
      </c>
      <c r="F48" s="1787"/>
      <c r="G48" s="328"/>
      <c r="H48" s="310" t="s">
        <v>67</v>
      </c>
      <c r="I48" s="1788" t="s">
        <v>68</v>
      </c>
      <c r="J48" s="1787"/>
      <c r="K48" s="328"/>
      <c r="L48" s="334" t="s">
        <v>67</v>
      </c>
      <c r="M48" s="1786" t="s">
        <v>68</v>
      </c>
      <c r="N48" s="1787"/>
      <c r="O48" s="329"/>
      <c r="P48" s="309" t="s">
        <v>67</v>
      </c>
      <c r="Q48" s="1788" t="s">
        <v>68</v>
      </c>
      <c r="R48" s="1787"/>
      <c r="S48" s="328"/>
      <c r="T48" s="310" t="s">
        <v>67</v>
      </c>
      <c r="U48" s="1788" t="s">
        <v>68</v>
      </c>
      <c r="V48" s="1787"/>
      <c r="W48" s="328"/>
      <c r="X48" s="334" t="s">
        <v>67</v>
      </c>
      <c r="Y48" s="307">
        <f t="shared" si="16"/>
        <v>0</v>
      </c>
      <c r="Z48" s="308" t="s">
        <v>67</v>
      </c>
    </row>
    <row r="49" spans="1:26" s="306" customFormat="1" ht="27" customHeight="1">
      <c r="A49" s="1778" t="s">
        <v>69</v>
      </c>
      <c r="B49" s="1779"/>
      <c r="C49" s="330"/>
      <c r="D49" s="311" t="s">
        <v>67</v>
      </c>
      <c r="E49" s="1780" t="s">
        <v>69</v>
      </c>
      <c r="F49" s="1779"/>
      <c r="G49" s="326"/>
      <c r="H49" s="312" t="s">
        <v>67</v>
      </c>
      <c r="I49" s="1781" t="s">
        <v>69</v>
      </c>
      <c r="J49" s="1782"/>
      <c r="K49" s="327"/>
      <c r="L49" s="313" t="s">
        <v>67</v>
      </c>
      <c r="M49" s="1778" t="s">
        <v>69</v>
      </c>
      <c r="N49" s="1779"/>
      <c r="O49" s="330"/>
      <c r="P49" s="311" t="s">
        <v>67</v>
      </c>
      <c r="Q49" s="1780" t="s">
        <v>69</v>
      </c>
      <c r="R49" s="1779"/>
      <c r="S49" s="326"/>
      <c r="T49" s="312" t="s">
        <v>67</v>
      </c>
      <c r="U49" s="1781" t="s">
        <v>69</v>
      </c>
      <c r="V49" s="1782"/>
      <c r="W49" s="327"/>
      <c r="X49" s="313" t="s">
        <v>67</v>
      </c>
      <c r="Y49" s="307">
        <f t="shared" si="16"/>
        <v>0</v>
      </c>
      <c r="Z49" s="308" t="s">
        <v>67</v>
      </c>
    </row>
    <row r="50" spans="1:26" s="306" customFormat="1" ht="27" customHeight="1" thickBot="1">
      <c r="A50" s="1778" t="s">
        <v>73</v>
      </c>
      <c r="B50" s="1779"/>
      <c r="C50" s="330"/>
      <c r="D50" s="311" t="s">
        <v>67</v>
      </c>
      <c r="E50" s="1780" t="s">
        <v>73</v>
      </c>
      <c r="F50" s="1779"/>
      <c r="G50" s="326"/>
      <c r="H50" s="312" t="s">
        <v>67</v>
      </c>
      <c r="I50" s="1781" t="s">
        <v>73</v>
      </c>
      <c r="J50" s="1782"/>
      <c r="K50" s="327"/>
      <c r="L50" s="313" t="s">
        <v>67</v>
      </c>
      <c r="M50" s="1778" t="s">
        <v>73</v>
      </c>
      <c r="N50" s="1779"/>
      <c r="O50" s="330"/>
      <c r="P50" s="311" t="s">
        <v>67</v>
      </c>
      <c r="Q50" s="1780" t="s">
        <v>73</v>
      </c>
      <c r="R50" s="1779"/>
      <c r="S50" s="326"/>
      <c r="T50" s="312" t="s">
        <v>67</v>
      </c>
      <c r="U50" s="1781" t="s">
        <v>73</v>
      </c>
      <c r="V50" s="1782"/>
      <c r="W50" s="327"/>
      <c r="X50" s="313" t="s">
        <v>67</v>
      </c>
      <c r="Y50" s="307">
        <f t="shared" si="16"/>
        <v>0</v>
      </c>
      <c r="Z50" s="308" t="s">
        <v>67</v>
      </c>
    </row>
    <row r="51" spans="1:26" s="306" customFormat="1" ht="27" customHeight="1" thickTop="1">
      <c r="A51" s="1774" t="s">
        <v>271</v>
      </c>
      <c r="B51" s="1775"/>
      <c r="C51" s="845">
        <f>SUM(C48,C49,C50)</f>
        <v>0</v>
      </c>
      <c r="D51" s="846" t="s">
        <v>67</v>
      </c>
      <c r="E51" s="1776" t="s">
        <v>271</v>
      </c>
      <c r="F51" s="1777"/>
      <c r="G51" s="847">
        <f>SUM(G48,G49,G50)</f>
        <v>0</v>
      </c>
      <c r="H51" s="846" t="s">
        <v>67</v>
      </c>
      <c r="I51" s="1776" t="s">
        <v>271</v>
      </c>
      <c r="J51" s="1777"/>
      <c r="K51" s="848">
        <f>SUM(K48,K49,K50)</f>
        <v>0</v>
      </c>
      <c r="L51" s="314" t="s">
        <v>67</v>
      </c>
      <c r="M51" s="1774" t="s">
        <v>271</v>
      </c>
      <c r="N51" s="1775"/>
      <c r="O51" s="845">
        <f>SUM(O48,O49,O50)</f>
        <v>0</v>
      </c>
      <c r="P51" s="846" t="s">
        <v>67</v>
      </c>
      <c r="Q51" s="1776" t="s">
        <v>271</v>
      </c>
      <c r="R51" s="1777"/>
      <c r="S51" s="847">
        <f>SUM(S48,S49,S50)</f>
        <v>0</v>
      </c>
      <c r="T51" s="846" t="s">
        <v>67</v>
      </c>
      <c r="U51" s="1776" t="s">
        <v>271</v>
      </c>
      <c r="V51" s="1777"/>
      <c r="W51" s="848">
        <f>SUM(W48,W49,W50)</f>
        <v>0</v>
      </c>
      <c r="X51" s="314" t="s">
        <v>67</v>
      </c>
      <c r="Y51" s="307">
        <f t="shared" si="16"/>
        <v>0</v>
      </c>
      <c r="Z51" s="308" t="s">
        <v>67</v>
      </c>
    </row>
    <row r="52" spans="1:26" s="306" customFormat="1" ht="27" customHeight="1" thickBot="1">
      <c r="A52" s="1770" t="s">
        <v>233</v>
      </c>
      <c r="B52" s="1771"/>
      <c r="C52" s="315">
        <v>3</v>
      </c>
      <c r="D52" s="316" t="s">
        <v>67</v>
      </c>
      <c r="E52" s="1772" t="s">
        <v>233</v>
      </c>
      <c r="F52" s="1773"/>
      <c r="G52" s="317"/>
      <c r="H52" s="318" t="s">
        <v>67</v>
      </c>
      <c r="I52" s="1772" t="s">
        <v>233</v>
      </c>
      <c r="J52" s="1773"/>
      <c r="K52" s="317"/>
      <c r="L52" s="318" t="s">
        <v>67</v>
      </c>
      <c r="M52" s="1772" t="s">
        <v>233</v>
      </c>
      <c r="N52" s="1773"/>
      <c r="O52" s="317"/>
      <c r="P52" s="318" t="s">
        <v>67</v>
      </c>
      <c r="Q52" s="1772" t="s">
        <v>233</v>
      </c>
      <c r="R52" s="1773"/>
      <c r="S52" s="317"/>
      <c r="T52" s="318" t="s">
        <v>67</v>
      </c>
      <c r="U52" s="1796" t="s">
        <v>233</v>
      </c>
      <c r="V52" s="1797"/>
      <c r="W52" s="319">
        <v>3</v>
      </c>
      <c r="X52" s="320" t="s">
        <v>67</v>
      </c>
      <c r="Y52" s="321">
        <f t="shared" si="16"/>
        <v>6</v>
      </c>
      <c r="Z52" s="308" t="s">
        <v>67</v>
      </c>
    </row>
    <row r="53" spans="1:26" ht="13.8" thickTop="1">
      <c r="C53" s="982" t="str">
        <f>IF(Y48=L5,"","＜ERROR＞")</f>
        <v/>
      </c>
      <c r="D53" s="359">
        <f>SUMIF(C16:C46,"&lt;&gt;入校式",D16:D46)</f>
        <v>0</v>
      </c>
      <c r="E53" s="359"/>
      <c r="F53" s="359"/>
      <c r="G53" s="360" t="str">
        <f>IF(Y49=L6,"","＜ERROR＞")</f>
        <v/>
      </c>
      <c r="H53" s="359">
        <f>SUM(H16:H46)</f>
        <v>0</v>
      </c>
      <c r="I53" s="359"/>
      <c r="J53" s="359"/>
      <c r="K53" s="360" t="str">
        <f>IF(Y50=L7,"","＜ERROR＞")</f>
        <v/>
      </c>
      <c r="L53" s="359">
        <f>SUM(L16:L46)</f>
        <v>0</v>
      </c>
      <c r="O53" s="982" t="str">
        <f>IF(AK48=X5,"","＜ERROR＞")</f>
        <v/>
      </c>
      <c r="P53" s="359">
        <f>SUM(P16:P46)</f>
        <v>0</v>
      </c>
      <c r="Q53" s="359"/>
      <c r="R53" s="359"/>
      <c r="S53" s="360" t="str">
        <f>IF(AK49=X6,"","＜ERROR＞")</f>
        <v/>
      </c>
      <c r="T53" s="359">
        <f>SUM(T16:T46)</f>
        <v>0</v>
      </c>
      <c r="U53" s="359"/>
      <c r="V53" s="359"/>
      <c r="W53" s="360" t="str">
        <f>IF(AK50=X7,"","＜ERROR＞")</f>
        <v/>
      </c>
      <c r="X53" s="359">
        <f>SUMIF(W16:W46,"&lt;&gt;修了式",X16:X46)</f>
        <v>0</v>
      </c>
    </row>
    <row r="54" spans="1:26">
      <c r="C54" s="322" t="str">
        <f>IF(Y48=L5,"","学科時間数が一致していません！")</f>
        <v/>
      </c>
      <c r="G54" s="322" t="str">
        <f>IF(Y49=L6,"","実技時間数が一致していません！")</f>
        <v/>
      </c>
      <c r="K54" s="322" t="str">
        <f>IF(Y50=L7,"","就職支援時間数が一致していません！")</f>
        <v/>
      </c>
      <c r="O54" s="322" t="str">
        <f>IF(AK48=X5,"","学科時間数が一致していません！")</f>
        <v/>
      </c>
      <c r="S54" s="322" t="str">
        <f>IF(AK49=X6,"","実技時間数が一致していません！")</f>
        <v/>
      </c>
      <c r="W54" s="322" t="str">
        <f>IF(AK50=X7,"","就職支援時間数が一致していません！")</f>
        <v/>
      </c>
    </row>
    <row r="57" spans="1:26">
      <c r="B57" s="323"/>
      <c r="C57" s="324"/>
      <c r="D57" s="325"/>
      <c r="E57" s="325"/>
      <c r="N57" s="323"/>
      <c r="O57" s="324"/>
      <c r="P57" s="325"/>
      <c r="Q57" s="325"/>
    </row>
    <row r="58" spans="1:26">
      <c r="B58" s="323"/>
      <c r="C58" s="325"/>
      <c r="D58" s="324"/>
      <c r="E58" s="323"/>
      <c r="N58" s="323"/>
      <c r="O58" s="325"/>
      <c r="P58" s="324"/>
      <c r="Q58" s="323"/>
    </row>
    <row r="59" spans="1:26">
      <c r="B59" s="323"/>
      <c r="C59" s="325"/>
      <c r="D59" s="324"/>
      <c r="E59" s="323"/>
      <c r="N59" s="323"/>
      <c r="O59" s="325"/>
      <c r="P59" s="324"/>
      <c r="Q59" s="323"/>
    </row>
    <row r="60" spans="1:26">
      <c r="B60" s="323"/>
      <c r="C60" s="325"/>
      <c r="D60" s="324"/>
      <c r="E60" s="323"/>
      <c r="N60" s="323"/>
      <c r="O60" s="325"/>
      <c r="P60" s="324"/>
      <c r="Q60" s="323"/>
    </row>
    <row r="61" spans="1:26">
      <c r="B61" s="323"/>
      <c r="C61" s="325"/>
      <c r="D61" s="324"/>
      <c r="E61" s="323"/>
      <c r="N61" s="323"/>
      <c r="O61" s="325"/>
      <c r="P61" s="324"/>
      <c r="Q61" s="323"/>
    </row>
  </sheetData>
  <sheetProtection formatCells="0" formatColumns="0" formatRows="0"/>
  <protectedRanges>
    <protectedRange sqref="C27 C34 C41:C42 C22 O27 O34 O41:O42 O22 O17" name="範囲1_1_1"/>
    <protectedRange sqref="C17" name="範囲1_1_1_1"/>
  </protectedRanges>
  <mergeCells count="49">
    <mergeCell ref="M52:N52"/>
    <mergeCell ref="Q52:R52"/>
    <mergeCell ref="U52:V52"/>
    <mergeCell ref="M51:N51"/>
    <mergeCell ref="Q51:R51"/>
    <mergeCell ref="U51:V51"/>
    <mergeCell ref="M49:N49"/>
    <mergeCell ref="Q49:R49"/>
    <mergeCell ref="U49:V49"/>
    <mergeCell ref="M50:N50"/>
    <mergeCell ref="Q50:R50"/>
    <mergeCell ref="U50:V50"/>
    <mergeCell ref="A15:C15"/>
    <mergeCell ref="E15:G15"/>
    <mergeCell ref="I15:K15"/>
    <mergeCell ref="H3:J3"/>
    <mergeCell ref="K3:Z3"/>
    <mergeCell ref="H4:J4"/>
    <mergeCell ref="K4:Z4"/>
    <mergeCell ref="B7:J7"/>
    <mergeCell ref="N7:V7"/>
    <mergeCell ref="M15:O15"/>
    <mergeCell ref="Q15:S15"/>
    <mergeCell ref="U15:W15"/>
    <mergeCell ref="Y46:Z46"/>
    <mergeCell ref="A47:B47"/>
    <mergeCell ref="E47:F47"/>
    <mergeCell ref="I47:J47"/>
    <mergeCell ref="A48:B48"/>
    <mergeCell ref="E48:F48"/>
    <mergeCell ref="I48:J48"/>
    <mergeCell ref="M47:N47"/>
    <mergeCell ref="Q47:R47"/>
    <mergeCell ref="U47:V47"/>
    <mergeCell ref="M48:N48"/>
    <mergeCell ref="Q48:R48"/>
    <mergeCell ref="U48:V48"/>
    <mergeCell ref="A49:B49"/>
    <mergeCell ref="E49:F49"/>
    <mergeCell ref="I49:J49"/>
    <mergeCell ref="A50:B50"/>
    <mergeCell ref="E50:F50"/>
    <mergeCell ref="I50:J50"/>
    <mergeCell ref="A52:B52"/>
    <mergeCell ref="E52:F52"/>
    <mergeCell ref="I52:J52"/>
    <mergeCell ref="A51:B51"/>
    <mergeCell ref="E51:F51"/>
    <mergeCell ref="I51:J51"/>
  </mergeCells>
  <phoneticPr fontId="2"/>
  <conditionalFormatting sqref="A16:X16 A43:X46 A42:V42 X42 A18:X41 A17:B17 D17:X17">
    <cfRule type="cellIs" dxfId="48" priority="22" operator="equal">
      <formula>"休校日"</formula>
    </cfRule>
    <cfRule type="cellIs" dxfId="47" priority="23" operator="equal">
      <formula>"就職活動日"</formula>
    </cfRule>
  </conditionalFormatting>
  <conditionalFormatting sqref="A16:D16 A18:D46 A17:B17 D17">
    <cfRule type="expression" dxfId="46" priority="15">
      <formula>OR($B16=1,$B16=7)</formula>
    </cfRule>
  </conditionalFormatting>
  <conditionalFormatting sqref="E16:H46">
    <cfRule type="expression" dxfId="45" priority="14">
      <formula>OR($F16=1,$F16=7)</formula>
    </cfRule>
  </conditionalFormatting>
  <conditionalFormatting sqref="I16:L46">
    <cfRule type="expression" dxfId="44" priority="13">
      <formula>OR($J16=1,$J16=7)</formula>
    </cfRule>
  </conditionalFormatting>
  <conditionalFormatting sqref="M16:P46">
    <cfRule type="expression" dxfId="43" priority="12">
      <formula>OR($N16=1,$N16=7)</formula>
    </cfRule>
  </conditionalFormatting>
  <conditionalFormatting sqref="Q16:T46">
    <cfRule type="expression" dxfId="42" priority="11">
      <formula>OR($R16=1,$R16=7)</formula>
    </cfRule>
  </conditionalFormatting>
  <conditionalFormatting sqref="U16:X41 U43:X46 U42:V42 X42">
    <cfRule type="expression" dxfId="41" priority="10">
      <formula>OR($V16=1,$V16=7)</formula>
    </cfRule>
  </conditionalFormatting>
  <conditionalFormatting sqref="C47 G47 K47 O47 S47 W47">
    <cfRule type="cellIs" dxfId="40" priority="9" operator="lessThan">
      <formula>16</formula>
    </cfRule>
  </conditionalFormatting>
  <conditionalFormatting sqref="C51 G51 K51 O51 S51 W51">
    <cfRule type="cellIs" dxfId="39" priority="8" operator="lessThan">
      <formula>100</formula>
    </cfRule>
  </conditionalFormatting>
  <conditionalFormatting sqref="W42">
    <cfRule type="expression" dxfId="38" priority="7">
      <formula>OR($J42=1,$J42=7)</formula>
    </cfRule>
  </conditionalFormatting>
  <conditionalFormatting sqref="W42">
    <cfRule type="containsText" dxfId="37" priority="4" operator="containsText" text="就職活動日">
      <formula>NOT(ISERROR(SEARCH("就職活動日",W42)))</formula>
    </cfRule>
    <cfRule type="containsText" dxfId="36" priority="5" operator="containsText" text="休校日">
      <formula>NOT(ISERROR(SEARCH("休校日",W42)))</formula>
    </cfRule>
  </conditionalFormatting>
  <conditionalFormatting sqref="C17">
    <cfRule type="expression" dxfId="35" priority="3">
      <formula>OR($B17=1,$B17=7)</formula>
    </cfRule>
  </conditionalFormatting>
  <conditionalFormatting sqref="C17">
    <cfRule type="containsText" dxfId="34" priority="1" operator="containsText" text="就職活動日">
      <formula>NOT(ISERROR(SEARCH("就職活動日",C17)))</formula>
    </cfRule>
    <cfRule type="containsText" dxfId="33" priority="2" operator="containsText" text="休校日">
      <formula>NOT(ISERROR(SEARCH("休校日",C17)))</formula>
    </cfRule>
  </conditionalFormatting>
  <dataValidations count="3">
    <dataValidation type="custom" allowBlank="1" showInputMessage="1" showErrorMessage="1" sqref="W3:Z4 K53:K54 C53:C54 G53:G54 D53 H53 L5:L7 A15:C15 E15:G15 I15:K15 C47 G47 K47 U17:U46 E17:E43 V16:V46 X53 A17:A45 B16:B46 I17:I46 F16:F46 K3:L4 J16:J46 W53:W54 O53:O54 S53:S54 L53 T53 X5:X7 M15:O15 Q15:S15 U15:W15 O47 S47 W47 Q17:Q46 M17:M45 R16:R46 N16:N46 P53" xr:uid="{00000000-0002-0000-0C00-000000000000}">
      <formula1>""</formula1>
    </dataValidation>
    <dataValidation type="list" allowBlank="1" sqref="W43:W45 G16:G46 K16:K46 O16:O46 S16:S46 W16:W41 C17:C46" xr:uid="{00000000-0002-0000-0C00-000001000000}">
      <formula1>"休校日,就職活動日"</formula1>
    </dataValidation>
    <dataValidation imeMode="off" allowBlank="1" showInputMessage="1" showErrorMessage="1" sqref="D16:D46 H16:H45 L16:L46 P16:P46 T16:T45 X16:X46" xr:uid="{00000000-0002-0000-0C00-000002000000}"/>
  </dataValidations>
  <printOptions horizontalCentered="1"/>
  <pageMargins left="0.39370078740157483" right="0.39370078740157483" top="0.59055118110236227" bottom="0.59055118110236227" header="0.39370078740157483" footer="0.31496062992125984"/>
  <pageSetup paperSize="9" scale="65" fitToWidth="2" orientation="portrait" r:id="rId1"/>
  <headerFooter alignWithMargins="0">
    <oddHeader>&amp;R&amp;10&amp;F</oddHeader>
  </headerFooter>
  <colBreaks count="1" manualBreakCount="1">
    <brk id="12" max="51"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1" id="{8908FB06-21C4-474A-8303-6D904FF7043C}">
            <xm:f>COUNTIF(祝日!$A$2:$A$42,$A16)=1</xm:f>
            <x14:dxf>
              <fill>
                <patternFill patternType="lightGray"/>
              </fill>
            </x14:dxf>
          </x14:cfRule>
          <xm:sqref>A16:D16 A18:D46 A17:B17 D17</xm:sqref>
        </x14:conditionalFormatting>
        <x14:conditionalFormatting xmlns:xm="http://schemas.microsoft.com/office/excel/2006/main">
          <x14:cfRule type="expression" priority="20" id="{CE72D16F-8E2B-488E-9DC4-2400028541D0}">
            <xm:f>COUNTIF(祝日!$A$2:$A$42,$E16)=1</xm:f>
            <x14:dxf>
              <fill>
                <patternFill patternType="lightGray"/>
              </fill>
            </x14:dxf>
          </x14:cfRule>
          <xm:sqref>E16:H46</xm:sqref>
        </x14:conditionalFormatting>
        <x14:conditionalFormatting xmlns:xm="http://schemas.microsoft.com/office/excel/2006/main">
          <x14:cfRule type="expression" priority="19" id="{3438ADDB-CBAC-42C2-B158-11539051D608}">
            <xm:f>COUNTIF(祝日!$A$2:$A$42,$I16)=1</xm:f>
            <x14:dxf>
              <fill>
                <patternFill patternType="lightGray"/>
              </fill>
            </x14:dxf>
          </x14:cfRule>
          <xm:sqref>I16:L46</xm:sqref>
        </x14:conditionalFormatting>
        <x14:conditionalFormatting xmlns:xm="http://schemas.microsoft.com/office/excel/2006/main">
          <x14:cfRule type="expression" priority="18" id="{4A29539F-811A-45FB-897C-FFC094D17C78}">
            <xm:f>COUNTIF(祝日!$A$2:$A$42,$M16)=1</xm:f>
            <x14:dxf>
              <fill>
                <patternFill patternType="lightGray"/>
              </fill>
            </x14:dxf>
          </x14:cfRule>
          <xm:sqref>M16:P46</xm:sqref>
        </x14:conditionalFormatting>
        <x14:conditionalFormatting xmlns:xm="http://schemas.microsoft.com/office/excel/2006/main">
          <x14:cfRule type="expression" priority="17" id="{FDF9D5BE-0AB1-4701-A4CC-8D01D57BBB58}">
            <xm:f>COUNTIF(祝日!$A$2:$A$42,$Q16)=1</xm:f>
            <x14:dxf>
              <fill>
                <patternFill patternType="lightGray"/>
              </fill>
            </x14:dxf>
          </x14:cfRule>
          <xm:sqref>Q16:T46</xm:sqref>
        </x14:conditionalFormatting>
        <x14:conditionalFormatting xmlns:xm="http://schemas.microsoft.com/office/excel/2006/main">
          <x14:cfRule type="expression" priority="16" id="{2D8C0709-5AD8-4989-B064-7FAE344E26AA}">
            <xm:f>COUNTIF(祝日!$A$2:$A$42,$U16)=1</xm:f>
            <x14:dxf>
              <fill>
                <patternFill patternType="lightGray"/>
              </fill>
            </x14:dxf>
          </x14:cfRule>
          <xm:sqref>U16:X41 U43:X45 U42:V42 X42</xm:sqref>
        </x14:conditionalFormatting>
        <x14:conditionalFormatting xmlns:xm="http://schemas.microsoft.com/office/excel/2006/main">
          <x14:cfRule type="expression" priority="6" id="{511C4266-3BB9-43CC-A60F-9F2D79C2D7A3}">
            <xm:f>COUNTIF('\\10.108.121.14\再就職促進訓練室\訓練室共有\R04委託訓練【機密性A】\04 提案科目\R4.10月生（離3.オン,短期間,コンソ,女3,女オン）\1 離職3\02 スカイITカレッジ上野校（オフィスソフトITマスター実践科・10月・11月）3　第2教室\[②スカイITカレッジ上野校(オフィスソフトITマスター実践科、離3、10月、11月、第2教室).xlsx]祝日'!#REF!,$I42)=1</xm:f>
            <x14:dxf>
              <fill>
                <patternFill patternType="lightGray"/>
              </fill>
            </x14:dxf>
          </x14:cfRule>
          <xm:sqref>W42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2"/>
  </sheetPr>
  <dimension ref="A1:AD61"/>
  <sheetViews>
    <sheetView view="pageBreakPreview" zoomScale="70" zoomScaleNormal="85" zoomScaleSheetLayoutView="70" workbookViewId="0">
      <selection activeCell="C28" sqref="C28"/>
    </sheetView>
  </sheetViews>
  <sheetFormatPr defaultColWidth="9" defaultRowHeight="13.2"/>
  <cols>
    <col min="1" max="1" width="4.6640625" style="295" customWidth="1"/>
    <col min="2" max="2" width="3.33203125" style="295" bestFit="1" customWidth="1"/>
    <col min="3" max="3" width="27.6640625" style="306" customWidth="1"/>
    <col min="4" max="4" width="5.77734375" style="295" customWidth="1"/>
    <col min="5" max="5" width="4.6640625" style="295" customWidth="1"/>
    <col min="6" max="6" width="3.33203125" style="295" bestFit="1" customWidth="1"/>
    <col min="7" max="7" width="27.6640625" style="306" customWidth="1"/>
    <col min="8" max="8" width="5.77734375" style="295" customWidth="1"/>
    <col min="9" max="9" width="4.6640625" style="295" customWidth="1"/>
    <col min="10" max="10" width="3.33203125" style="295" bestFit="1" customWidth="1"/>
    <col min="11" max="11" width="27.6640625" style="306" customWidth="1"/>
    <col min="12" max="12" width="5.77734375" style="295" customWidth="1"/>
    <col min="13" max="13" width="4.6640625" style="295" customWidth="1"/>
    <col min="14" max="14" width="3.33203125" style="295" bestFit="1" customWidth="1"/>
    <col min="15" max="15" width="27.6640625" style="306" customWidth="1"/>
    <col min="16" max="16" width="5.77734375" style="295" customWidth="1"/>
    <col min="17" max="17" width="4.6640625" style="295" customWidth="1"/>
    <col min="18" max="18" width="3.33203125" style="295" bestFit="1" customWidth="1"/>
    <col min="19" max="19" width="27.6640625" style="306" customWidth="1"/>
    <col min="20" max="20" width="5.77734375" style="295" customWidth="1"/>
    <col min="21" max="21" width="4.6640625" style="295" customWidth="1"/>
    <col min="22" max="22" width="3.33203125" style="295" bestFit="1" customWidth="1"/>
    <col min="23" max="23" width="27.6640625" style="306" customWidth="1"/>
    <col min="24" max="24" width="5.77734375" style="295" customWidth="1"/>
    <col min="25" max="25" width="5" style="295" bestFit="1" customWidth="1"/>
    <col min="26" max="26" width="5.6640625" style="295" bestFit="1" customWidth="1"/>
    <col min="27" max="27" width="9" style="295"/>
    <col min="28" max="28" width="9" style="295" customWidth="1"/>
    <col min="29" max="30" width="9.109375" style="295" customWidth="1"/>
    <col min="31" max="33" width="9" style="295" customWidth="1"/>
    <col min="34" max="16384" width="9" style="295"/>
  </cols>
  <sheetData>
    <row r="1" spans="1:30" ht="16.2">
      <c r="A1" s="292" t="s">
        <v>657</v>
      </c>
      <c r="B1" s="292"/>
      <c r="C1" s="293"/>
      <c r="D1" s="292"/>
      <c r="E1" s="292"/>
      <c r="F1" s="292"/>
      <c r="G1" s="293"/>
      <c r="H1" s="292"/>
      <c r="I1" s="294">
        <v>3</v>
      </c>
      <c r="J1" s="292"/>
      <c r="K1" s="293" t="s">
        <v>34</v>
      </c>
      <c r="L1" s="292"/>
      <c r="M1" s="292"/>
      <c r="N1" s="292"/>
      <c r="O1" s="293"/>
      <c r="P1" s="292"/>
      <c r="Q1" s="292"/>
      <c r="R1" s="292"/>
      <c r="S1" s="293"/>
      <c r="T1" s="292"/>
      <c r="U1" s="294"/>
      <c r="V1" s="292"/>
      <c r="W1" s="293"/>
      <c r="X1" s="292"/>
    </row>
    <row r="2" spans="1:30" ht="9.75" customHeight="1">
      <c r="A2" s="296"/>
      <c r="B2" s="296"/>
      <c r="C2" s="297"/>
      <c r="D2" s="296"/>
      <c r="E2" s="296"/>
      <c r="F2" s="296"/>
      <c r="G2" s="297"/>
      <c r="H2" s="296"/>
      <c r="I2" s="296"/>
      <c r="J2" s="296"/>
      <c r="K2" s="297"/>
      <c r="L2" s="296"/>
      <c r="M2" s="296"/>
      <c r="N2" s="296"/>
      <c r="O2" s="297"/>
      <c r="P2" s="296"/>
      <c r="Q2" s="296"/>
      <c r="R2" s="296"/>
      <c r="S2" s="297"/>
      <c r="T2" s="296"/>
      <c r="U2" s="296"/>
      <c r="V2" s="296"/>
      <c r="W2" s="297"/>
      <c r="X2" s="296"/>
    </row>
    <row r="3" spans="1:30" ht="15" customHeight="1">
      <c r="A3" s="296"/>
      <c r="B3" s="296"/>
      <c r="C3" s="297"/>
      <c r="D3" s="296"/>
      <c r="E3" s="296"/>
      <c r="F3" s="296"/>
      <c r="G3" s="297"/>
      <c r="H3" s="1792" t="s">
        <v>232</v>
      </c>
      <c r="I3" s="1792"/>
      <c r="J3" s="1792"/>
      <c r="K3" s="1793">
        <f>入力表!C53</f>
        <v>0</v>
      </c>
      <c r="L3" s="1793"/>
      <c r="M3" s="1793"/>
      <c r="N3" s="1793"/>
      <c r="O3" s="1793"/>
      <c r="P3" s="1793"/>
      <c r="Q3" s="1793"/>
      <c r="R3" s="1793"/>
      <c r="S3" s="1793"/>
      <c r="T3" s="1793"/>
      <c r="U3" s="1793"/>
      <c r="V3" s="1793"/>
      <c r="W3" s="1793"/>
      <c r="X3" s="1793"/>
      <c r="Y3" s="1793"/>
      <c r="Z3" s="1793"/>
    </row>
    <row r="4" spans="1:30" ht="15" customHeight="1">
      <c r="A4" s="296"/>
      <c r="B4" s="296"/>
      <c r="C4" s="297"/>
      <c r="D4" s="296"/>
      <c r="E4" s="296"/>
      <c r="F4" s="296"/>
      <c r="G4" s="297"/>
      <c r="H4" s="1792" t="s">
        <v>30</v>
      </c>
      <c r="I4" s="1792"/>
      <c r="J4" s="1792"/>
      <c r="K4" s="1793">
        <f>入力表!G7</f>
        <v>0</v>
      </c>
      <c r="L4" s="1793"/>
      <c r="M4" s="1793"/>
      <c r="N4" s="1793"/>
      <c r="O4" s="1793"/>
      <c r="P4" s="1793"/>
      <c r="Q4" s="1793"/>
      <c r="R4" s="1793"/>
      <c r="S4" s="1793"/>
      <c r="T4" s="1793"/>
      <c r="U4" s="1793"/>
      <c r="V4" s="1793"/>
      <c r="W4" s="1793"/>
      <c r="X4" s="1793"/>
      <c r="Y4" s="1793"/>
      <c r="Z4" s="1793"/>
    </row>
    <row r="5" spans="1:30" s="299" customFormat="1">
      <c r="A5" s="298" t="s">
        <v>370</v>
      </c>
      <c r="B5" s="299" t="s">
        <v>331</v>
      </c>
      <c r="C5" s="1051"/>
      <c r="D5" s="300"/>
      <c r="E5" s="298"/>
      <c r="G5" s="1051"/>
      <c r="H5" s="300"/>
      <c r="I5" s="300"/>
      <c r="J5" s="442"/>
      <c r="K5" s="301" t="s">
        <v>23</v>
      </c>
      <c r="L5" s="302">
        <f>入力表!D$13</f>
        <v>0</v>
      </c>
      <c r="M5" s="298"/>
      <c r="O5" s="1051"/>
      <c r="P5" s="300"/>
      <c r="Q5" s="298"/>
      <c r="S5" s="1051"/>
      <c r="T5" s="300"/>
      <c r="U5" s="300"/>
      <c r="V5" s="442"/>
      <c r="W5" s="301"/>
      <c r="X5" s="1066"/>
    </row>
    <row r="6" spans="1:30" s="299" customFormat="1">
      <c r="A6" s="298" t="s">
        <v>370</v>
      </c>
      <c r="B6" s="299" t="s">
        <v>289</v>
      </c>
      <c r="C6" s="1051"/>
      <c r="D6" s="300"/>
      <c r="E6" s="298"/>
      <c r="G6" s="1051"/>
      <c r="H6" s="300"/>
      <c r="I6" s="300"/>
      <c r="J6" s="442"/>
      <c r="K6" s="301" t="s">
        <v>24</v>
      </c>
      <c r="L6" s="302">
        <f>入力表!E$13</f>
        <v>0</v>
      </c>
      <c r="M6" s="298"/>
      <c r="O6" s="1051"/>
      <c r="P6" s="300"/>
      <c r="Q6" s="298"/>
      <c r="S6" s="1051"/>
      <c r="T6" s="300"/>
      <c r="U6" s="300"/>
      <c r="V6" s="442"/>
      <c r="W6" s="301"/>
      <c r="X6" s="1066"/>
    </row>
    <row r="7" spans="1:30" s="299" customFormat="1">
      <c r="A7" s="298" t="s">
        <v>370</v>
      </c>
      <c r="B7" s="1794" t="s">
        <v>658</v>
      </c>
      <c r="C7" s="1795"/>
      <c r="D7" s="1795"/>
      <c r="E7" s="1795"/>
      <c r="F7" s="1795"/>
      <c r="G7" s="1795"/>
      <c r="H7" s="1795"/>
      <c r="I7" s="1795"/>
      <c r="J7" s="1795"/>
      <c r="K7" s="301" t="s">
        <v>73</v>
      </c>
      <c r="L7" s="302">
        <f>入力表!F$13</f>
        <v>0</v>
      </c>
      <c r="M7" s="298"/>
      <c r="N7" s="1794"/>
      <c r="O7" s="1795"/>
      <c r="P7" s="1795"/>
      <c r="Q7" s="1795"/>
      <c r="R7" s="1795"/>
      <c r="S7" s="1795"/>
      <c r="T7" s="1795"/>
      <c r="U7" s="1795"/>
      <c r="V7" s="1795"/>
      <c r="W7" s="301"/>
      <c r="X7" s="1066"/>
    </row>
    <row r="8" spans="1:30" s="299" customFormat="1">
      <c r="A8" s="303" t="s">
        <v>370</v>
      </c>
      <c r="B8" s="304" t="s">
        <v>598</v>
      </c>
      <c r="C8" s="305"/>
      <c r="D8" s="300"/>
      <c r="E8" s="298"/>
      <c r="F8" s="300"/>
      <c r="G8" s="1051"/>
      <c r="H8" s="300"/>
      <c r="I8" s="298"/>
      <c r="J8" s="1051"/>
      <c r="K8" s="301" t="s">
        <v>230</v>
      </c>
      <c r="L8" s="302">
        <v>6</v>
      </c>
      <c r="M8" s="303"/>
      <c r="N8" s="304"/>
      <c r="O8" s="305"/>
      <c r="P8" s="300"/>
      <c r="Q8" s="298"/>
      <c r="R8" s="300"/>
      <c r="S8" s="1051"/>
      <c r="T8" s="300"/>
      <c r="U8" s="298"/>
      <c r="V8" s="1051"/>
      <c r="W8" s="843"/>
      <c r="Y8" s="842"/>
    </row>
    <row r="9" spans="1:30" s="299" customFormat="1">
      <c r="A9" s="303" t="s">
        <v>370</v>
      </c>
      <c r="B9" s="304" t="s">
        <v>72</v>
      </c>
      <c r="C9" s="305"/>
      <c r="D9" s="300"/>
      <c r="E9" s="298"/>
      <c r="F9" s="300"/>
      <c r="G9" s="1051"/>
      <c r="H9" s="300"/>
      <c r="I9" s="298"/>
      <c r="J9" s="442"/>
      <c r="K9" s="301"/>
      <c r="L9" s="1066"/>
      <c r="M9" s="303"/>
      <c r="N9" s="304"/>
      <c r="O9" s="305"/>
      <c r="P9" s="300"/>
      <c r="Q9" s="298"/>
      <c r="R9" s="300"/>
      <c r="S9" s="1051"/>
      <c r="T9" s="300"/>
      <c r="U9" s="298"/>
      <c r="V9" s="442"/>
      <c r="W9" s="301"/>
      <c r="X9" s="1066"/>
    </row>
    <row r="10" spans="1:30" s="299" customFormat="1">
      <c r="A10" s="1142" t="s">
        <v>370</v>
      </c>
      <c r="B10" s="1143" t="s">
        <v>660</v>
      </c>
      <c r="C10" s="1144"/>
      <c r="D10" s="300"/>
      <c r="E10" s="298"/>
      <c r="F10" s="300"/>
      <c r="G10" s="1051"/>
      <c r="H10" s="300"/>
      <c r="I10" s="298"/>
      <c r="J10" s="442"/>
      <c r="K10" s="301"/>
      <c r="L10" s="1066"/>
      <c r="M10" s="303"/>
      <c r="N10" s="304"/>
      <c r="O10" s="305"/>
      <c r="P10" s="300"/>
      <c r="Q10" s="298"/>
      <c r="R10" s="300"/>
      <c r="S10" s="1051"/>
      <c r="T10" s="300"/>
      <c r="U10" s="298"/>
      <c r="V10" s="442"/>
      <c r="W10" s="301"/>
      <c r="X10" s="1066"/>
    </row>
    <row r="11" spans="1:30" s="299" customFormat="1">
      <c r="A11" s="1142" t="s">
        <v>370</v>
      </c>
      <c r="B11" s="1143" t="s">
        <v>661</v>
      </c>
      <c r="C11" s="1144"/>
      <c r="D11" s="300"/>
      <c r="E11" s="298"/>
      <c r="F11" s="300"/>
      <c r="G11" s="1051"/>
      <c r="H11" s="300"/>
      <c r="I11" s="298"/>
      <c r="J11" s="442"/>
      <c r="K11" s="301"/>
      <c r="L11" s="1066"/>
      <c r="M11" s="303"/>
      <c r="N11" s="304"/>
      <c r="O11" s="305"/>
      <c r="P11" s="300"/>
      <c r="Q11" s="298"/>
      <c r="R11" s="300"/>
      <c r="S11" s="1051"/>
      <c r="T11" s="300"/>
      <c r="U11" s="298"/>
      <c r="V11" s="442"/>
      <c r="W11" s="301"/>
      <c r="X11" s="1066"/>
    </row>
    <row r="12" spans="1:30" s="299" customFormat="1">
      <c r="A12" s="1142" t="s">
        <v>370</v>
      </c>
      <c r="B12" s="1143" t="s">
        <v>662</v>
      </c>
      <c r="C12" s="1144"/>
      <c r="D12" s="300"/>
      <c r="E12" s="298"/>
      <c r="F12" s="300"/>
      <c r="G12" s="1051"/>
      <c r="H12" s="300"/>
      <c r="I12" s="298"/>
      <c r="J12" s="442"/>
      <c r="K12" s="301"/>
      <c r="L12" s="1066"/>
      <c r="M12" s="303"/>
      <c r="N12" s="304"/>
      <c r="O12" s="305"/>
      <c r="P12" s="300"/>
      <c r="Q12" s="298"/>
      <c r="R12" s="300"/>
      <c r="S12" s="1051"/>
      <c r="T12" s="300"/>
      <c r="U12" s="298"/>
      <c r="V12" s="442"/>
      <c r="W12" s="301"/>
      <c r="X12" s="1066"/>
    </row>
    <row r="13" spans="1:30" s="299" customFormat="1">
      <c r="A13" s="303" t="s">
        <v>370</v>
      </c>
      <c r="B13" s="304" t="s">
        <v>527</v>
      </c>
      <c r="C13" s="305"/>
      <c r="D13" s="300"/>
      <c r="E13" s="298"/>
      <c r="F13" s="300"/>
      <c r="G13" s="1051"/>
      <c r="H13" s="300"/>
      <c r="I13" s="298"/>
      <c r="J13" s="442"/>
      <c r="M13" s="303"/>
      <c r="N13" s="304"/>
      <c r="O13" s="305"/>
      <c r="P13" s="300"/>
      <c r="Q13" s="298"/>
      <c r="R13" s="300"/>
      <c r="S13" s="1051"/>
      <c r="T13" s="300"/>
      <c r="U13" s="298"/>
      <c r="V13" s="442"/>
    </row>
    <row r="14" spans="1:30" ht="11.25" customHeight="1" thickBot="1">
      <c r="A14" s="676" t="s">
        <v>370</v>
      </c>
      <c r="B14" s="677" t="s">
        <v>528</v>
      </c>
      <c r="C14" s="675"/>
      <c r="D14" s="300"/>
      <c r="E14" s="298"/>
      <c r="F14" s="300"/>
      <c r="G14" s="1051"/>
      <c r="H14" s="300"/>
      <c r="I14" s="298"/>
      <c r="J14" s="442"/>
      <c r="K14" s="297"/>
      <c r="L14" s="296"/>
      <c r="M14" s="676"/>
      <c r="N14" s="677"/>
      <c r="O14" s="675"/>
      <c r="P14" s="300"/>
      <c r="Q14" s="298"/>
      <c r="R14" s="300"/>
      <c r="S14" s="1051"/>
      <c r="T14" s="300"/>
      <c r="U14" s="298"/>
      <c r="V14" s="442"/>
      <c r="W14" s="297"/>
      <c r="X14" s="296"/>
    </row>
    <row r="15" spans="1:30" ht="27" customHeight="1" thickTop="1" thickBot="1">
      <c r="A15" s="1789">
        <f>A16</f>
        <v>44986</v>
      </c>
      <c r="B15" s="1790"/>
      <c r="C15" s="1791"/>
      <c r="D15" s="351" t="s">
        <v>67</v>
      </c>
      <c r="E15" s="1789">
        <f>E17</f>
        <v>45018</v>
      </c>
      <c r="F15" s="1790"/>
      <c r="G15" s="1791"/>
      <c r="H15" s="352" t="s">
        <v>67</v>
      </c>
      <c r="I15" s="1789">
        <f>I16</f>
        <v>45047</v>
      </c>
      <c r="J15" s="1790"/>
      <c r="K15" s="1791"/>
      <c r="L15" s="351" t="s">
        <v>67</v>
      </c>
      <c r="M15" s="1789">
        <f>M16</f>
        <v>45078</v>
      </c>
      <c r="N15" s="1790"/>
      <c r="O15" s="1791"/>
      <c r="P15" s="351" t="s">
        <v>67</v>
      </c>
      <c r="Q15" s="1789">
        <f>Q17</f>
        <v>45109</v>
      </c>
      <c r="R15" s="1790"/>
      <c r="S15" s="1791"/>
      <c r="T15" s="352" t="s">
        <v>67</v>
      </c>
      <c r="U15" s="1789">
        <f>U16</f>
        <v>45139</v>
      </c>
      <c r="V15" s="1790"/>
      <c r="W15" s="1791"/>
      <c r="X15" s="351" t="s">
        <v>67</v>
      </c>
      <c r="AC15" s="459"/>
      <c r="AD15" s="454"/>
    </row>
    <row r="16" spans="1:30" s="306" customFormat="1" ht="27" customHeight="1" thickTop="1">
      <c r="A16" s="792">
        <v>44986</v>
      </c>
      <c r="B16" s="793">
        <f t="shared" ref="B16:B46" si="0">WEEKDAY(A16)</f>
        <v>4</v>
      </c>
      <c r="C16" s="947" t="s">
        <v>332</v>
      </c>
      <c r="D16" s="794">
        <v>3</v>
      </c>
      <c r="E16" s="795">
        <f>A46+1</f>
        <v>45017</v>
      </c>
      <c r="F16" s="796">
        <f t="shared" ref="F16:F43" si="1">WEEKDAY(E16)</f>
        <v>7</v>
      </c>
      <c r="G16" s="942"/>
      <c r="H16" s="797"/>
      <c r="I16" s="798">
        <f>E45+1</f>
        <v>45047</v>
      </c>
      <c r="J16" s="799">
        <f t="shared" ref="J16:J46" si="2">WEEKDAY(I16)</f>
        <v>2</v>
      </c>
      <c r="K16" s="949"/>
      <c r="L16" s="800"/>
      <c r="M16" s="1073">
        <v>45078</v>
      </c>
      <c r="N16" s="796">
        <f t="shared" ref="N16:N45" si="3">WEEKDAY(M16)</f>
        <v>5</v>
      </c>
      <c r="O16" s="1074"/>
      <c r="P16" s="1075"/>
      <c r="Q16" s="795">
        <f>M45+1</f>
        <v>45108</v>
      </c>
      <c r="R16" s="796">
        <f t="shared" ref="R16:R46" si="4">WEEKDAY(Q16)</f>
        <v>7</v>
      </c>
      <c r="S16" s="942"/>
      <c r="T16" s="797"/>
      <c r="U16" s="798">
        <f>Q46+1</f>
        <v>45139</v>
      </c>
      <c r="V16" s="799">
        <f t="shared" ref="V16:V45" si="5">WEEKDAY(U16)</f>
        <v>3</v>
      </c>
      <c r="W16" s="949"/>
      <c r="X16" s="800"/>
      <c r="AC16" s="458"/>
      <c r="AD16" s="453"/>
    </row>
    <row r="17" spans="1:30" s="306" customFormat="1" ht="27" customHeight="1">
      <c r="A17" s="354">
        <f t="shared" ref="A17:A45" si="6">A16+1</f>
        <v>44987</v>
      </c>
      <c r="B17" s="445">
        <f t="shared" si="0"/>
        <v>5</v>
      </c>
      <c r="C17" s="1157"/>
      <c r="D17" s="346"/>
      <c r="E17" s="447">
        <f t="shared" ref="E17:E45" si="7">E16+1</f>
        <v>45018</v>
      </c>
      <c r="F17" s="446">
        <f t="shared" si="1"/>
        <v>1</v>
      </c>
      <c r="G17" s="643"/>
      <c r="H17" s="678"/>
      <c r="I17" s="355">
        <f t="shared" ref="I17:I46" si="8">I16+1</f>
        <v>45048</v>
      </c>
      <c r="J17" s="460">
        <f t="shared" si="2"/>
        <v>3</v>
      </c>
      <c r="K17" s="643"/>
      <c r="L17" s="353"/>
      <c r="M17" s="354">
        <f t="shared" ref="M17:M45" si="9">M16+1</f>
        <v>45079</v>
      </c>
      <c r="N17" s="445">
        <f t="shared" si="3"/>
        <v>6</v>
      </c>
      <c r="O17" s="918"/>
      <c r="P17" s="346"/>
      <c r="Q17" s="447">
        <f t="shared" ref="Q17:Q46" si="10">Q16+1</f>
        <v>45109</v>
      </c>
      <c r="R17" s="446">
        <f t="shared" si="4"/>
        <v>1</v>
      </c>
      <c r="S17" s="643"/>
      <c r="T17" s="678"/>
      <c r="U17" s="355">
        <f t="shared" ref="U17:U46" si="11">U16+1</f>
        <v>45140</v>
      </c>
      <c r="V17" s="460">
        <f t="shared" si="5"/>
        <v>4</v>
      </c>
      <c r="W17" s="643"/>
      <c r="X17" s="353"/>
      <c r="AC17" s="454"/>
      <c r="AD17" s="453"/>
    </row>
    <row r="18" spans="1:30" s="306" customFormat="1" ht="27" customHeight="1">
      <c r="A18" s="354">
        <f t="shared" si="6"/>
        <v>44988</v>
      </c>
      <c r="B18" s="445">
        <f t="shared" si="0"/>
        <v>6</v>
      </c>
      <c r="C18" s="918"/>
      <c r="D18" s="346"/>
      <c r="E18" s="447">
        <f t="shared" si="7"/>
        <v>45019</v>
      </c>
      <c r="F18" s="446">
        <f t="shared" si="1"/>
        <v>2</v>
      </c>
      <c r="G18" s="330"/>
      <c r="H18" s="346"/>
      <c r="I18" s="355">
        <f t="shared" si="8"/>
        <v>45049</v>
      </c>
      <c r="J18" s="460">
        <f t="shared" si="2"/>
        <v>4</v>
      </c>
      <c r="K18" s="643"/>
      <c r="L18" s="353"/>
      <c r="M18" s="354">
        <f t="shared" si="9"/>
        <v>45080</v>
      </c>
      <c r="N18" s="445">
        <f t="shared" si="3"/>
        <v>7</v>
      </c>
      <c r="O18" s="803"/>
      <c r="P18" s="346"/>
      <c r="Q18" s="447">
        <f t="shared" si="10"/>
        <v>45110</v>
      </c>
      <c r="R18" s="446">
        <f t="shared" si="4"/>
        <v>2</v>
      </c>
      <c r="S18" s="330"/>
      <c r="T18" s="346"/>
      <c r="U18" s="355">
        <f t="shared" si="11"/>
        <v>45141</v>
      </c>
      <c r="V18" s="460">
        <f t="shared" si="5"/>
        <v>5</v>
      </c>
      <c r="W18" s="643"/>
      <c r="X18" s="353"/>
      <c r="AC18" s="454"/>
      <c r="AD18" s="453"/>
    </row>
    <row r="19" spans="1:30" s="306" customFormat="1" ht="27" customHeight="1">
      <c r="A19" s="354">
        <f t="shared" si="6"/>
        <v>44989</v>
      </c>
      <c r="B19" s="445">
        <f t="shared" si="0"/>
        <v>7</v>
      </c>
      <c r="C19" s="803"/>
      <c r="D19" s="346"/>
      <c r="E19" s="447">
        <f t="shared" si="7"/>
        <v>45020</v>
      </c>
      <c r="F19" s="446">
        <f t="shared" si="1"/>
        <v>3</v>
      </c>
      <c r="G19" s="643"/>
      <c r="H19" s="346"/>
      <c r="I19" s="355">
        <f t="shared" si="8"/>
        <v>45050</v>
      </c>
      <c r="J19" s="460">
        <f t="shared" si="2"/>
        <v>5</v>
      </c>
      <c r="K19" s="643"/>
      <c r="L19" s="353"/>
      <c r="M19" s="354">
        <f t="shared" si="9"/>
        <v>45081</v>
      </c>
      <c r="N19" s="445">
        <f t="shared" si="3"/>
        <v>1</v>
      </c>
      <c r="O19" s="803"/>
      <c r="P19" s="346"/>
      <c r="Q19" s="447">
        <f t="shared" si="10"/>
        <v>45111</v>
      </c>
      <c r="R19" s="446">
        <f t="shared" si="4"/>
        <v>3</v>
      </c>
      <c r="S19" s="643"/>
      <c r="T19" s="346"/>
      <c r="U19" s="355">
        <f t="shared" si="11"/>
        <v>45142</v>
      </c>
      <c r="V19" s="460">
        <f t="shared" si="5"/>
        <v>6</v>
      </c>
      <c r="W19" s="643"/>
      <c r="X19" s="353"/>
      <c r="AC19" s="454"/>
      <c r="AD19" s="453"/>
    </row>
    <row r="20" spans="1:30" s="306" customFormat="1" ht="27" customHeight="1">
      <c r="A20" s="354">
        <f t="shared" si="6"/>
        <v>44990</v>
      </c>
      <c r="B20" s="445">
        <f t="shared" si="0"/>
        <v>1</v>
      </c>
      <c r="C20" s="326"/>
      <c r="D20" s="346"/>
      <c r="E20" s="447">
        <f t="shared" si="7"/>
        <v>45021</v>
      </c>
      <c r="F20" s="446">
        <f t="shared" si="1"/>
        <v>4</v>
      </c>
      <c r="G20" s="643"/>
      <c r="H20" s="346"/>
      <c r="I20" s="355">
        <f t="shared" si="8"/>
        <v>45051</v>
      </c>
      <c r="J20" s="460">
        <f t="shared" si="2"/>
        <v>6</v>
      </c>
      <c r="K20" s="643"/>
      <c r="L20" s="353"/>
      <c r="M20" s="354">
        <f t="shared" si="9"/>
        <v>45082</v>
      </c>
      <c r="N20" s="445">
        <f t="shared" si="3"/>
        <v>2</v>
      </c>
      <c r="O20" s="326"/>
      <c r="P20" s="346"/>
      <c r="Q20" s="447">
        <f t="shared" si="10"/>
        <v>45112</v>
      </c>
      <c r="R20" s="446">
        <f t="shared" si="4"/>
        <v>4</v>
      </c>
      <c r="S20" s="643"/>
      <c r="T20" s="346"/>
      <c r="U20" s="355">
        <f t="shared" si="11"/>
        <v>45143</v>
      </c>
      <c r="V20" s="460">
        <f t="shared" si="5"/>
        <v>7</v>
      </c>
      <c r="W20" s="643"/>
      <c r="X20" s="353"/>
      <c r="AC20" s="454"/>
      <c r="AD20" s="453"/>
    </row>
    <row r="21" spans="1:30" s="306" customFormat="1" ht="27" customHeight="1">
      <c r="A21" s="354">
        <f t="shared" si="6"/>
        <v>44991</v>
      </c>
      <c r="B21" s="445">
        <f t="shared" si="0"/>
        <v>2</v>
      </c>
      <c r="C21" s="803"/>
      <c r="D21" s="346"/>
      <c r="E21" s="447">
        <f t="shared" si="7"/>
        <v>45022</v>
      </c>
      <c r="F21" s="446">
        <f t="shared" si="1"/>
        <v>5</v>
      </c>
      <c r="G21" s="643"/>
      <c r="H21" s="346"/>
      <c r="I21" s="355">
        <f t="shared" si="8"/>
        <v>45052</v>
      </c>
      <c r="J21" s="460">
        <f t="shared" si="2"/>
        <v>7</v>
      </c>
      <c r="K21" s="643"/>
      <c r="L21" s="353"/>
      <c r="M21" s="354">
        <f t="shared" si="9"/>
        <v>45083</v>
      </c>
      <c r="N21" s="445">
        <f t="shared" si="3"/>
        <v>3</v>
      </c>
      <c r="O21" s="326"/>
      <c r="P21" s="346"/>
      <c r="Q21" s="447">
        <f t="shared" si="10"/>
        <v>45113</v>
      </c>
      <c r="R21" s="446">
        <f t="shared" si="4"/>
        <v>5</v>
      </c>
      <c r="S21" s="643"/>
      <c r="T21" s="346"/>
      <c r="U21" s="355">
        <f t="shared" si="11"/>
        <v>45144</v>
      </c>
      <c r="V21" s="460">
        <f t="shared" si="5"/>
        <v>1</v>
      </c>
      <c r="W21" s="643"/>
      <c r="X21" s="353"/>
      <c r="AC21" s="454"/>
      <c r="AD21" s="453"/>
    </row>
    <row r="22" spans="1:30" s="306" customFormat="1" ht="27" customHeight="1">
      <c r="A22" s="354">
        <f t="shared" si="6"/>
        <v>44992</v>
      </c>
      <c r="B22" s="445">
        <f t="shared" si="0"/>
        <v>3</v>
      </c>
      <c r="C22" s="803"/>
      <c r="D22" s="346"/>
      <c r="E22" s="447">
        <f t="shared" si="7"/>
        <v>45023</v>
      </c>
      <c r="F22" s="446">
        <f t="shared" si="1"/>
        <v>6</v>
      </c>
      <c r="G22" s="643"/>
      <c r="H22" s="346"/>
      <c r="I22" s="355">
        <f t="shared" si="8"/>
        <v>45053</v>
      </c>
      <c r="J22" s="460">
        <f t="shared" si="2"/>
        <v>1</v>
      </c>
      <c r="K22" s="643"/>
      <c r="L22" s="353"/>
      <c r="M22" s="354">
        <f t="shared" si="9"/>
        <v>45084</v>
      </c>
      <c r="N22" s="445">
        <f t="shared" si="3"/>
        <v>4</v>
      </c>
      <c r="O22" s="643"/>
      <c r="P22" s="346"/>
      <c r="Q22" s="447">
        <f t="shared" si="10"/>
        <v>45114</v>
      </c>
      <c r="R22" s="446">
        <f t="shared" si="4"/>
        <v>6</v>
      </c>
      <c r="S22" s="643"/>
      <c r="T22" s="346"/>
      <c r="U22" s="355">
        <f t="shared" si="11"/>
        <v>45145</v>
      </c>
      <c r="V22" s="460">
        <f t="shared" si="5"/>
        <v>2</v>
      </c>
      <c r="W22" s="643"/>
      <c r="X22" s="353"/>
      <c r="AC22" s="454"/>
      <c r="AD22" s="453"/>
    </row>
    <row r="23" spans="1:30" s="306" customFormat="1" ht="27" customHeight="1">
      <c r="A23" s="354">
        <f t="shared" si="6"/>
        <v>44993</v>
      </c>
      <c r="B23" s="445">
        <f t="shared" si="0"/>
        <v>4</v>
      </c>
      <c r="C23" s="803"/>
      <c r="D23" s="346"/>
      <c r="E23" s="354">
        <f t="shared" si="7"/>
        <v>45024</v>
      </c>
      <c r="F23" s="445">
        <f t="shared" si="1"/>
        <v>7</v>
      </c>
      <c r="G23" s="803"/>
      <c r="H23" s="346"/>
      <c r="I23" s="355">
        <f t="shared" si="8"/>
        <v>45054</v>
      </c>
      <c r="J23" s="460">
        <f t="shared" si="2"/>
        <v>2</v>
      </c>
      <c r="K23" s="643"/>
      <c r="L23" s="353"/>
      <c r="M23" s="354">
        <f t="shared" si="9"/>
        <v>45085</v>
      </c>
      <c r="N23" s="445">
        <f t="shared" si="3"/>
        <v>5</v>
      </c>
      <c r="O23" s="803"/>
      <c r="P23" s="346"/>
      <c r="Q23" s="354">
        <f t="shared" si="10"/>
        <v>45115</v>
      </c>
      <c r="R23" s="445">
        <f t="shared" si="4"/>
        <v>7</v>
      </c>
      <c r="S23" s="803"/>
      <c r="T23" s="346"/>
      <c r="U23" s="355">
        <f t="shared" si="11"/>
        <v>45146</v>
      </c>
      <c r="V23" s="460">
        <f t="shared" si="5"/>
        <v>3</v>
      </c>
      <c r="W23" s="643"/>
      <c r="X23" s="353"/>
      <c r="AC23" s="454"/>
      <c r="AD23" s="453"/>
    </row>
    <row r="24" spans="1:30" s="306" customFormat="1" ht="27" customHeight="1">
      <c r="A24" s="354">
        <f t="shared" si="6"/>
        <v>44994</v>
      </c>
      <c r="B24" s="445">
        <f t="shared" si="0"/>
        <v>5</v>
      </c>
      <c r="C24" s="803"/>
      <c r="D24" s="346"/>
      <c r="E24" s="447">
        <f t="shared" si="7"/>
        <v>45025</v>
      </c>
      <c r="F24" s="446">
        <f t="shared" si="1"/>
        <v>1</v>
      </c>
      <c r="G24" s="918"/>
      <c r="H24" s="448"/>
      <c r="I24" s="355">
        <f t="shared" si="8"/>
        <v>45055</v>
      </c>
      <c r="J24" s="642">
        <f t="shared" si="2"/>
        <v>3</v>
      </c>
      <c r="K24" s="330"/>
      <c r="L24" s="353"/>
      <c r="M24" s="354">
        <f t="shared" si="9"/>
        <v>45086</v>
      </c>
      <c r="N24" s="445">
        <f t="shared" si="3"/>
        <v>6</v>
      </c>
      <c r="O24" s="803"/>
      <c r="P24" s="346"/>
      <c r="Q24" s="447">
        <f t="shared" si="10"/>
        <v>45116</v>
      </c>
      <c r="R24" s="446">
        <f t="shared" si="4"/>
        <v>1</v>
      </c>
      <c r="S24" s="918"/>
      <c r="T24" s="448"/>
      <c r="U24" s="355">
        <f t="shared" si="11"/>
        <v>45147</v>
      </c>
      <c r="V24" s="642">
        <f t="shared" si="5"/>
        <v>4</v>
      </c>
      <c r="W24" s="330"/>
      <c r="X24" s="353"/>
      <c r="AC24" s="454"/>
      <c r="AD24" s="453"/>
    </row>
    <row r="25" spans="1:30" s="306" customFormat="1" ht="27" customHeight="1">
      <c r="A25" s="354">
        <f t="shared" si="6"/>
        <v>44995</v>
      </c>
      <c r="B25" s="445">
        <f t="shared" si="0"/>
        <v>6</v>
      </c>
      <c r="C25" s="803"/>
      <c r="D25" s="346"/>
      <c r="E25" s="447">
        <f t="shared" si="7"/>
        <v>45026</v>
      </c>
      <c r="F25" s="446">
        <f t="shared" si="1"/>
        <v>2</v>
      </c>
      <c r="G25" s="330"/>
      <c r="H25" s="346"/>
      <c r="I25" s="457">
        <f t="shared" si="8"/>
        <v>45056</v>
      </c>
      <c r="J25" s="460">
        <f t="shared" si="2"/>
        <v>4</v>
      </c>
      <c r="K25" s="918"/>
      <c r="L25" s="456"/>
      <c r="M25" s="354">
        <f t="shared" si="9"/>
        <v>45087</v>
      </c>
      <c r="N25" s="445">
        <f t="shared" si="3"/>
        <v>7</v>
      </c>
      <c r="O25" s="803"/>
      <c r="P25" s="346"/>
      <c r="Q25" s="447">
        <f t="shared" si="10"/>
        <v>45117</v>
      </c>
      <c r="R25" s="446">
        <f t="shared" si="4"/>
        <v>2</v>
      </c>
      <c r="S25" s="330"/>
      <c r="T25" s="346"/>
      <c r="U25" s="457">
        <f t="shared" si="11"/>
        <v>45148</v>
      </c>
      <c r="V25" s="460">
        <f t="shared" si="5"/>
        <v>5</v>
      </c>
      <c r="W25" s="918"/>
      <c r="X25" s="456"/>
      <c r="AC25" s="454"/>
      <c r="AD25" s="453"/>
    </row>
    <row r="26" spans="1:30" s="306" customFormat="1" ht="27" customHeight="1">
      <c r="A26" s="450">
        <f t="shared" si="6"/>
        <v>44996</v>
      </c>
      <c r="B26" s="449">
        <f t="shared" si="0"/>
        <v>7</v>
      </c>
      <c r="C26" s="943"/>
      <c r="D26" s="448"/>
      <c r="E26" s="447">
        <f t="shared" si="7"/>
        <v>45027</v>
      </c>
      <c r="F26" s="446">
        <f t="shared" si="1"/>
        <v>3</v>
      </c>
      <c r="G26" s="643"/>
      <c r="H26" s="346"/>
      <c r="I26" s="457">
        <f t="shared" si="8"/>
        <v>45057</v>
      </c>
      <c r="J26" s="460">
        <f t="shared" si="2"/>
        <v>5</v>
      </c>
      <c r="K26" s="918"/>
      <c r="L26" s="456"/>
      <c r="M26" s="450">
        <f t="shared" si="9"/>
        <v>45088</v>
      </c>
      <c r="N26" s="445">
        <f t="shared" si="3"/>
        <v>1</v>
      </c>
      <c r="O26" s="943"/>
      <c r="P26" s="448"/>
      <c r="Q26" s="447">
        <f t="shared" si="10"/>
        <v>45118</v>
      </c>
      <c r="R26" s="446">
        <f t="shared" si="4"/>
        <v>3</v>
      </c>
      <c r="S26" s="643"/>
      <c r="T26" s="346"/>
      <c r="U26" s="457">
        <f t="shared" si="11"/>
        <v>45149</v>
      </c>
      <c r="V26" s="460">
        <f t="shared" si="5"/>
        <v>6</v>
      </c>
      <c r="W26" s="918"/>
      <c r="X26" s="456"/>
      <c r="AC26" s="454"/>
      <c r="AD26" s="453"/>
    </row>
    <row r="27" spans="1:30" s="306" customFormat="1" ht="27" customHeight="1">
      <c r="A27" s="354">
        <f t="shared" si="6"/>
        <v>44997</v>
      </c>
      <c r="B27" s="445">
        <f t="shared" si="0"/>
        <v>1</v>
      </c>
      <c r="C27" s="452"/>
      <c r="D27" s="448"/>
      <c r="E27" s="447">
        <f t="shared" si="7"/>
        <v>45028</v>
      </c>
      <c r="F27" s="446">
        <f t="shared" si="1"/>
        <v>4</v>
      </c>
      <c r="G27" s="643"/>
      <c r="H27" s="346"/>
      <c r="I27" s="355">
        <f t="shared" si="8"/>
        <v>45058</v>
      </c>
      <c r="J27" s="460">
        <f t="shared" si="2"/>
        <v>6</v>
      </c>
      <c r="K27" s="643"/>
      <c r="L27" s="353"/>
      <c r="M27" s="354">
        <f t="shared" si="9"/>
        <v>45089</v>
      </c>
      <c r="N27" s="445">
        <f t="shared" si="3"/>
        <v>2</v>
      </c>
      <c r="O27" s="452"/>
      <c r="P27" s="448"/>
      <c r="Q27" s="447">
        <f t="shared" si="10"/>
        <v>45119</v>
      </c>
      <c r="R27" s="446">
        <f t="shared" si="4"/>
        <v>4</v>
      </c>
      <c r="S27" s="643"/>
      <c r="T27" s="346"/>
      <c r="U27" s="355">
        <f t="shared" si="11"/>
        <v>45150</v>
      </c>
      <c r="V27" s="460">
        <f t="shared" si="5"/>
        <v>7</v>
      </c>
      <c r="W27" s="643"/>
      <c r="X27" s="353"/>
      <c r="AC27" s="454"/>
      <c r="AD27" s="453"/>
    </row>
    <row r="28" spans="1:30" s="306" customFormat="1" ht="27" customHeight="1">
      <c r="A28" s="354">
        <f t="shared" si="6"/>
        <v>44998</v>
      </c>
      <c r="B28" s="445">
        <f t="shared" si="0"/>
        <v>2</v>
      </c>
      <c r="C28" s="803"/>
      <c r="D28" s="346"/>
      <c r="E28" s="447">
        <f t="shared" si="7"/>
        <v>45029</v>
      </c>
      <c r="F28" s="446">
        <f t="shared" si="1"/>
        <v>5</v>
      </c>
      <c r="G28" s="643"/>
      <c r="H28" s="346"/>
      <c r="I28" s="355">
        <f t="shared" si="8"/>
        <v>45059</v>
      </c>
      <c r="J28" s="460">
        <f t="shared" si="2"/>
        <v>7</v>
      </c>
      <c r="K28" s="643"/>
      <c r="L28" s="353"/>
      <c r="M28" s="354">
        <f t="shared" si="9"/>
        <v>45090</v>
      </c>
      <c r="N28" s="445">
        <f t="shared" si="3"/>
        <v>3</v>
      </c>
      <c r="O28" s="326"/>
      <c r="P28" s="346"/>
      <c r="Q28" s="447">
        <f t="shared" si="10"/>
        <v>45120</v>
      </c>
      <c r="R28" s="446">
        <f t="shared" si="4"/>
        <v>5</v>
      </c>
      <c r="S28" s="643"/>
      <c r="T28" s="346"/>
      <c r="U28" s="355">
        <f t="shared" si="11"/>
        <v>45151</v>
      </c>
      <c r="V28" s="460">
        <f t="shared" si="5"/>
        <v>1</v>
      </c>
      <c r="W28" s="643"/>
      <c r="X28" s="353"/>
      <c r="AC28" s="454"/>
      <c r="AD28" s="453"/>
    </row>
    <row r="29" spans="1:30" s="306" customFormat="1" ht="27" customHeight="1">
      <c r="A29" s="354">
        <f t="shared" si="6"/>
        <v>44999</v>
      </c>
      <c r="B29" s="445">
        <f t="shared" si="0"/>
        <v>3</v>
      </c>
      <c r="C29" s="803"/>
      <c r="D29" s="346"/>
      <c r="E29" s="447">
        <f t="shared" si="7"/>
        <v>45030</v>
      </c>
      <c r="F29" s="446">
        <f t="shared" si="1"/>
        <v>6</v>
      </c>
      <c r="G29" s="643"/>
      <c r="H29" s="346"/>
      <c r="I29" s="355">
        <f t="shared" si="8"/>
        <v>45060</v>
      </c>
      <c r="J29" s="460">
        <f t="shared" si="2"/>
        <v>1</v>
      </c>
      <c r="K29" s="643"/>
      <c r="L29" s="353"/>
      <c r="M29" s="354">
        <f t="shared" si="9"/>
        <v>45091</v>
      </c>
      <c r="N29" s="445">
        <f t="shared" si="3"/>
        <v>4</v>
      </c>
      <c r="O29" s="803"/>
      <c r="P29" s="346"/>
      <c r="Q29" s="447">
        <f t="shared" si="10"/>
        <v>45121</v>
      </c>
      <c r="R29" s="446">
        <f t="shared" si="4"/>
        <v>6</v>
      </c>
      <c r="S29" s="643"/>
      <c r="T29" s="346"/>
      <c r="U29" s="355">
        <f t="shared" si="11"/>
        <v>45152</v>
      </c>
      <c r="V29" s="460">
        <f t="shared" si="5"/>
        <v>2</v>
      </c>
      <c r="W29" s="643"/>
      <c r="X29" s="353"/>
      <c r="AC29" s="454"/>
      <c r="AD29" s="453"/>
    </row>
    <row r="30" spans="1:30" s="306" customFormat="1" ht="27" customHeight="1">
      <c r="A30" s="354">
        <f t="shared" si="6"/>
        <v>45000</v>
      </c>
      <c r="B30" s="445">
        <f t="shared" si="0"/>
        <v>4</v>
      </c>
      <c r="C30" s="803"/>
      <c r="D30" s="346"/>
      <c r="E30" s="447">
        <f t="shared" si="7"/>
        <v>45031</v>
      </c>
      <c r="F30" s="446">
        <f t="shared" si="1"/>
        <v>7</v>
      </c>
      <c r="G30" s="643"/>
      <c r="H30" s="346"/>
      <c r="I30" s="355">
        <f t="shared" si="8"/>
        <v>45061</v>
      </c>
      <c r="J30" s="460">
        <f t="shared" si="2"/>
        <v>2</v>
      </c>
      <c r="K30" s="643"/>
      <c r="L30" s="353"/>
      <c r="M30" s="354">
        <f t="shared" si="9"/>
        <v>45092</v>
      </c>
      <c r="N30" s="445">
        <f t="shared" si="3"/>
        <v>5</v>
      </c>
      <c r="O30" s="803"/>
      <c r="P30" s="346"/>
      <c r="Q30" s="447">
        <f t="shared" si="10"/>
        <v>45122</v>
      </c>
      <c r="R30" s="446">
        <f t="shared" si="4"/>
        <v>7</v>
      </c>
      <c r="S30" s="643"/>
      <c r="T30" s="346"/>
      <c r="U30" s="355">
        <f t="shared" si="11"/>
        <v>45153</v>
      </c>
      <c r="V30" s="460">
        <f t="shared" si="5"/>
        <v>3</v>
      </c>
      <c r="W30" s="643"/>
      <c r="X30" s="353"/>
      <c r="AC30" s="454"/>
      <c r="AD30" s="453"/>
    </row>
    <row r="31" spans="1:30" s="306" customFormat="1" ht="27" customHeight="1">
      <c r="A31" s="354">
        <f t="shared" si="6"/>
        <v>45001</v>
      </c>
      <c r="B31" s="445">
        <f t="shared" si="0"/>
        <v>5</v>
      </c>
      <c r="C31" s="803"/>
      <c r="D31" s="346"/>
      <c r="E31" s="447">
        <f t="shared" si="7"/>
        <v>45032</v>
      </c>
      <c r="F31" s="446">
        <f t="shared" si="1"/>
        <v>1</v>
      </c>
      <c r="G31" s="643"/>
      <c r="H31" s="346"/>
      <c r="I31" s="355">
        <f t="shared" si="8"/>
        <v>45062</v>
      </c>
      <c r="J31" s="460">
        <f t="shared" si="2"/>
        <v>3</v>
      </c>
      <c r="K31" s="643"/>
      <c r="L31" s="353"/>
      <c r="M31" s="354">
        <f t="shared" si="9"/>
        <v>45093</v>
      </c>
      <c r="N31" s="445">
        <f t="shared" si="3"/>
        <v>6</v>
      </c>
      <c r="O31" s="803"/>
      <c r="P31" s="346"/>
      <c r="Q31" s="447">
        <f t="shared" si="10"/>
        <v>45123</v>
      </c>
      <c r="R31" s="446">
        <f t="shared" si="4"/>
        <v>1</v>
      </c>
      <c r="S31" s="643"/>
      <c r="T31" s="346"/>
      <c r="U31" s="355">
        <f t="shared" si="11"/>
        <v>45154</v>
      </c>
      <c r="V31" s="460">
        <f t="shared" si="5"/>
        <v>4</v>
      </c>
      <c r="W31" s="643"/>
      <c r="X31" s="353"/>
      <c r="AC31" s="454"/>
      <c r="AD31" s="453"/>
    </row>
    <row r="32" spans="1:30" s="306" customFormat="1" ht="27" customHeight="1">
      <c r="A32" s="354">
        <f t="shared" si="6"/>
        <v>45002</v>
      </c>
      <c r="B32" s="445">
        <f t="shared" si="0"/>
        <v>6</v>
      </c>
      <c r="C32" s="803"/>
      <c r="D32" s="346"/>
      <c r="E32" s="447">
        <f t="shared" si="7"/>
        <v>45033</v>
      </c>
      <c r="F32" s="446">
        <f t="shared" si="1"/>
        <v>2</v>
      </c>
      <c r="G32" s="330"/>
      <c r="H32" s="346"/>
      <c r="I32" s="355">
        <f t="shared" si="8"/>
        <v>45063</v>
      </c>
      <c r="J32" s="460">
        <f t="shared" si="2"/>
        <v>4</v>
      </c>
      <c r="K32" s="643"/>
      <c r="L32" s="353"/>
      <c r="M32" s="354">
        <f t="shared" si="9"/>
        <v>45094</v>
      </c>
      <c r="N32" s="445">
        <f t="shared" si="3"/>
        <v>7</v>
      </c>
      <c r="O32" s="803"/>
      <c r="P32" s="346"/>
      <c r="Q32" s="447">
        <f t="shared" si="10"/>
        <v>45124</v>
      </c>
      <c r="R32" s="446">
        <f t="shared" si="4"/>
        <v>2</v>
      </c>
      <c r="S32" s="330"/>
      <c r="T32" s="346"/>
      <c r="U32" s="355">
        <f t="shared" si="11"/>
        <v>45155</v>
      </c>
      <c r="V32" s="460">
        <f t="shared" si="5"/>
        <v>5</v>
      </c>
      <c r="W32" s="643"/>
      <c r="X32" s="353"/>
      <c r="AC32" s="454"/>
      <c r="AD32" s="453"/>
    </row>
    <row r="33" spans="1:30" s="306" customFormat="1" ht="27" customHeight="1">
      <c r="A33" s="354">
        <f t="shared" si="6"/>
        <v>45003</v>
      </c>
      <c r="B33" s="445">
        <f t="shared" si="0"/>
        <v>7</v>
      </c>
      <c r="C33" s="803"/>
      <c r="D33" s="346"/>
      <c r="E33" s="447">
        <f t="shared" si="7"/>
        <v>45034</v>
      </c>
      <c r="F33" s="446">
        <f t="shared" si="1"/>
        <v>3</v>
      </c>
      <c r="G33" s="643"/>
      <c r="H33" s="346"/>
      <c r="I33" s="354">
        <f t="shared" si="8"/>
        <v>45064</v>
      </c>
      <c r="J33" s="445">
        <f t="shared" si="2"/>
        <v>5</v>
      </c>
      <c r="K33" s="803"/>
      <c r="L33" s="353"/>
      <c r="M33" s="354">
        <f t="shared" si="9"/>
        <v>45095</v>
      </c>
      <c r="N33" s="445">
        <f t="shared" si="3"/>
        <v>1</v>
      </c>
      <c r="O33" s="803"/>
      <c r="P33" s="346"/>
      <c r="Q33" s="447">
        <f t="shared" si="10"/>
        <v>45125</v>
      </c>
      <c r="R33" s="446">
        <f t="shared" si="4"/>
        <v>3</v>
      </c>
      <c r="S33" s="643"/>
      <c r="T33" s="346"/>
      <c r="U33" s="354">
        <f t="shared" si="11"/>
        <v>45156</v>
      </c>
      <c r="V33" s="445">
        <f t="shared" si="5"/>
        <v>6</v>
      </c>
      <c r="W33" s="803"/>
      <c r="X33" s="353"/>
      <c r="AC33" s="454"/>
      <c r="AD33" s="453"/>
    </row>
    <row r="34" spans="1:30" s="306" customFormat="1" ht="27" customHeight="1">
      <c r="A34" s="354">
        <f t="shared" si="6"/>
        <v>45004</v>
      </c>
      <c r="B34" s="445">
        <f t="shared" si="0"/>
        <v>1</v>
      </c>
      <c r="C34" s="452"/>
      <c r="D34" s="448"/>
      <c r="E34" s="447">
        <f t="shared" si="7"/>
        <v>45035</v>
      </c>
      <c r="F34" s="446">
        <f t="shared" si="1"/>
        <v>4</v>
      </c>
      <c r="G34" s="918"/>
      <c r="H34" s="448"/>
      <c r="I34" s="355">
        <f t="shared" si="8"/>
        <v>45065</v>
      </c>
      <c r="J34" s="460">
        <f t="shared" si="2"/>
        <v>6</v>
      </c>
      <c r="K34" s="643"/>
      <c r="L34" s="353"/>
      <c r="M34" s="354">
        <f t="shared" si="9"/>
        <v>45096</v>
      </c>
      <c r="N34" s="445">
        <f t="shared" si="3"/>
        <v>2</v>
      </c>
      <c r="O34" s="452"/>
      <c r="P34" s="448"/>
      <c r="Q34" s="447">
        <f t="shared" si="10"/>
        <v>45126</v>
      </c>
      <c r="R34" s="446">
        <f t="shared" si="4"/>
        <v>4</v>
      </c>
      <c r="S34" s="918"/>
      <c r="T34" s="448"/>
      <c r="U34" s="355">
        <f t="shared" si="11"/>
        <v>45157</v>
      </c>
      <c r="V34" s="460">
        <f t="shared" si="5"/>
        <v>7</v>
      </c>
      <c r="W34" s="643"/>
      <c r="X34" s="353"/>
      <c r="AC34" s="454"/>
      <c r="AD34" s="453"/>
    </row>
    <row r="35" spans="1:30" s="306" customFormat="1" ht="27" customHeight="1">
      <c r="A35" s="354">
        <f t="shared" si="6"/>
        <v>45005</v>
      </c>
      <c r="B35" s="445">
        <f t="shared" si="0"/>
        <v>2</v>
      </c>
      <c r="C35" s="803"/>
      <c r="D35" s="346"/>
      <c r="E35" s="354">
        <f t="shared" si="7"/>
        <v>45036</v>
      </c>
      <c r="F35" s="445">
        <f t="shared" si="1"/>
        <v>5</v>
      </c>
      <c r="G35" s="803"/>
      <c r="H35" s="346"/>
      <c r="I35" s="355">
        <f t="shared" si="8"/>
        <v>45066</v>
      </c>
      <c r="J35" s="460">
        <f t="shared" si="2"/>
        <v>7</v>
      </c>
      <c r="K35" s="643"/>
      <c r="L35" s="353"/>
      <c r="M35" s="354">
        <f t="shared" si="9"/>
        <v>45097</v>
      </c>
      <c r="N35" s="445">
        <f t="shared" si="3"/>
        <v>3</v>
      </c>
      <c r="O35" s="326"/>
      <c r="P35" s="346"/>
      <c r="Q35" s="354">
        <f t="shared" si="10"/>
        <v>45127</v>
      </c>
      <c r="R35" s="445">
        <f t="shared" si="4"/>
        <v>5</v>
      </c>
      <c r="S35" s="803"/>
      <c r="T35" s="346"/>
      <c r="U35" s="355">
        <f t="shared" si="11"/>
        <v>45158</v>
      </c>
      <c r="V35" s="460">
        <f t="shared" si="5"/>
        <v>1</v>
      </c>
      <c r="W35" s="643"/>
      <c r="X35" s="353"/>
      <c r="AC35" s="454"/>
      <c r="AD35" s="453"/>
    </row>
    <row r="36" spans="1:30" s="306" customFormat="1" ht="27" customHeight="1">
      <c r="A36" s="354">
        <f t="shared" si="6"/>
        <v>45006</v>
      </c>
      <c r="B36" s="445">
        <f t="shared" si="0"/>
        <v>3</v>
      </c>
      <c r="C36" s="803"/>
      <c r="D36" s="346"/>
      <c r="E36" s="447">
        <f t="shared" si="7"/>
        <v>45037</v>
      </c>
      <c r="F36" s="446">
        <f t="shared" si="1"/>
        <v>6</v>
      </c>
      <c r="G36" s="918"/>
      <c r="H36" s="448"/>
      <c r="I36" s="355">
        <f t="shared" si="8"/>
        <v>45067</v>
      </c>
      <c r="J36" s="460">
        <f t="shared" si="2"/>
        <v>1</v>
      </c>
      <c r="K36" s="643"/>
      <c r="L36" s="353"/>
      <c r="M36" s="354">
        <f t="shared" si="9"/>
        <v>45098</v>
      </c>
      <c r="N36" s="445">
        <f t="shared" si="3"/>
        <v>4</v>
      </c>
      <c r="O36" s="803"/>
      <c r="P36" s="346"/>
      <c r="Q36" s="447">
        <f t="shared" si="10"/>
        <v>45128</v>
      </c>
      <c r="R36" s="446">
        <f t="shared" si="4"/>
        <v>6</v>
      </c>
      <c r="S36" s="918"/>
      <c r="T36" s="448"/>
      <c r="U36" s="355">
        <f t="shared" si="11"/>
        <v>45159</v>
      </c>
      <c r="V36" s="460">
        <f t="shared" si="5"/>
        <v>2</v>
      </c>
      <c r="W36" s="643"/>
      <c r="X36" s="353"/>
      <c r="AC36" s="454"/>
      <c r="AD36" s="455"/>
    </row>
    <row r="37" spans="1:30" s="306" customFormat="1" ht="27" customHeight="1">
      <c r="A37" s="354">
        <f t="shared" si="6"/>
        <v>45007</v>
      </c>
      <c r="B37" s="445">
        <f t="shared" si="0"/>
        <v>4</v>
      </c>
      <c r="C37" s="803"/>
      <c r="D37" s="346"/>
      <c r="E37" s="447">
        <f t="shared" si="7"/>
        <v>45038</v>
      </c>
      <c r="F37" s="446">
        <f t="shared" si="1"/>
        <v>7</v>
      </c>
      <c r="G37" s="918"/>
      <c r="H37" s="448"/>
      <c r="I37" s="355">
        <f t="shared" si="8"/>
        <v>45068</v>
      </c>
      <c r="J37" s="642">
        <f t="shared" si="2"/>
        <v>2</v>
      </c>
      <c r="K37" s="643"/>
      <c r="L37" s="353"/>
      <c r="M37" s="354">
        <f t="shared" si="9"/>
        <v>45099</v>
      </c>
      <c r="N37" s="445">
        <f t="shared" si="3"/>
        <v>5</v>
      </c>
      <c r="O37" s="803"/>
      <c r="P37" s="346"/>
      <c r="Q37" s="447">
        <f t="shared" si="10"/>
        <v>45129</v>
      </c>
      <c r="R37" s="446">
        <f t="shared" si="4"/>
        <v>7</v>
      </c>
      <c r="S37" s="918"/>
      <c r="T37" s="448"/>
      <c r="U37" s="355">
        <f t="shared" si="11"/>
        <v>45160</v>
      </c>
      <c r="V37" s="642">
        <f t="shared" si="5"/>
        <v>3</v>
      </c>
      <c r="W37" s="643"/>
      <c r="X37" s="353"/>
      <c r="AC37" s="454"/>
      <c r="AD37" s="453"/>
    </row>
    <row r="38" spans="1:30" s="306" customFormat="1" ht="27" customHeight="1">
      <c r="A38" s="354">
        <f t="shared" si="6"/>
        <v>45008</v>
      </c>
      <c r="B38" s="445">
        <f t="shared" si="0"/>
        <v>5</v>
      </c>
      <c r="C38" s="803"/>
      <c r="D38" s="346"/>
      <c r="E38" s="970">
        <f t="shared" si="7"/>
        <v>45039</v>
      </c>
      <c r="F38" s="451">
        <f t="shared" si="1"/>
        <v>1</v>
      </c>
      <c r="G38" s="643"/>
      <c r="H38" s="346"/>
      <c r="I38" s="355">
        <f t="shared" si="8"/>
        <v>45069</v>
      </c>
      <c r="J38" s="642">
        <f t="shared" si="2"/>
        <v>3</v>
      </c>
      <c r="K38" s="643"/>
      <c r="L38" s="353"/>
      <c r="M38" s="354">
        <f t="shared" si="9"/>
        <v>45100</v>
      </c>
      <c r="N38" s="445">
        <f t="shared" si="3"/>
        <v>6</v>
      </c>
      <c r="O38" s="803"/>
      <c r="P38" s="346"/>
      <c r="Q38" s="970">
        <f t="shared" si="10"/>
        <v>45130</v>
      </c>
      <c r="R38" s="451">
        <f t="shared" si="4"/>
        <v>1</v>
      </c>
      <c r="S38" s="643"/>
      <c r="T38" s="346"/>
      <c r="U38" s="355">
        <f t="shared" si="11"/>
        <v>45161</v>
      </c>
      <c r="V38" s="642">
        <f t="shared" si="5"/>
        <v>4</v>
      </c>
      <c r="W38" s="643"/>
      <c r="X38" s="353"/>
      <c r="AC38" s="454"/>
      <c r="AD38" s="453"/>
    </row>
    <row r="39" spans="1:30" s="306" customFormat="1" ht="27" customHeight="1">
      <c r="A39" s="354">
        <f t="shared" si="6"/>
        <v>45009</v>
      </c>
      <c r="B39" s="445">
        <f t="shared" si="0"/>
        <v>6</v>
      </c>
      <c r="C39" s="803"/>
      <c r="D39" s="346"/>
      <c r="E39" s="447">
        <f t="shared" si="7"/>
        <v>45040</v>
      </c>
      <c r="F39" s="446">
        <f t="shared" si="1"/>
        <v>2</v>
      </c>
      <c r="G39" s="330"/>
      <c r="H39" s="346"/>
      <c r="I39" s="354">
        <f t="shared" si="8"/>
        <v>45070</v>
      </c>
      <c r="J39" s="445">
        <f t="shared" si="2"/>
        <v>4</v>
      </c>
      <c r="K39" s="803"/>
      <c r="L39" s="353"/>
      <c r="M39" s="354">
        <f t="shared" si="9"/>
        <v>45101</v>
      </c>
      <c r="N39" s="445">
        <f t="shared" si="3"/>
        <v>7</v>
      </c>
      <c r="O39" s="803"/>
      <c r="P39" s="346"/>
      <c r="Q39" s="447">
        <f t="shared" si="10"/>
        <v>45131</v>
      </c>
      <c r="R39" s="446">
        <f t="shared" si="4"/>
        <v>2</v>
      </c>
      <c r="S39" s="330"/>
      <c r="T39" s="346"/>
      <c r="U39" s="354">
        <f t="shared" si="11"/>
        <v>45162</v>
      </c>
      <c r="V39" s="445">
        <f t="shared" si="5"/>
        <v>5</v>
      </c>
      <c r="W39" s="803"/>
      <c r="X39" s="353"/>
      <c r="AC39" s="444"/>
      <c r="AD39" s="443"/>
    </row>
    <row r="40" spans="1:30" s="306" customFormat="1" ht="27" customHeight="1">
      <c r="A40" s="354">
        <f t="shared" si="6"/>
        <v>45010</v>
      </c>
      <c r="B40" s="445">
        <f t="shared" si="0"/>
        <v>7</v>
      </c>
      <c r="C40" s="803"/>
      <c r="D40" s="346"/>
      <c r="E40" s="447">
        <f t="shared" si="7"/>
        <v>45041</v>
      </c>
      <c r="F40" s="446">
        <f t="shared" si="1"/>
        <v>3</v>
      </c>
      <c r="G40" s="643"/>
      <c r="H40" s="346"/>
      <c r="I40" s="354">
        <f t="shared" si="8"/>
        <v>45071</v>
      </c>
      <c r="J40" s="445">
        <f t="shared" si="2"/>
        <v>5</v>
      </c>
      <c r="K40" s="803"/>
      <c r="L40" s="353"/>
      <c r="M40" s="354">
        <f t="shared" si="9"/>
        <v>45102</v>
      </c>
      <c r="N40" s="445">
        <f t="shared" si="3"/>
        <v>1</v>
      </c>
      <c r="O40" s="803"/>
      <c r="P40" s="346"/>
      <c r="Q40" s="447">
        <f t="shared" si="10"/>
        <v>45132</v>
      </c>
      <c r="R40" s="446">
        <f t="shared" si="4"/>
        <v>3</v>
      </c>
      <c r="S40" s="643"/>
      <c r="T40" s="346"/>
      <c r="U40" s="354">
        <f t="shared" si="11"/>
        <v>45163</v>
      </c>
      <c r="V40" s="445">
        <f t="shared" si="5"/>
        <v>6</v>
      </c>
      <c r="W40" s="803"/>
      <c r="X40" s="353"/>
      <c r="AC40" s="444"/>
      <c r="AD40" s="443"/>
    </row>
    <row r="41" spans="1:30" s="306" customFormat="1" ht="27" customHeight="1">
      <c r="A41" s="354">
        <f t="shared" si="6"/>
        <v>45011</v>
      </c>
      <c r="B41" s="445">
        <f t="shared" si="0"/>
        <v>1</v>
      </c>
      <c r="C41" s="452"/>
      <c r="D41" s="448"/>
      <c r="E41" s="447">
        <f t="shared" si="7"/>
        <v>45042</v>
      </c>
      <c r="F41" s="446">
        <f t="shared" si="1"/>
        <v>4</v>
      </c>
      <c r="G41" s="643"/>
      <c r="H41" s="346"/>
      <c r="I41" s="354">
        <f t="shared" si="8"/>
        <v>45072</v>
      </c>
      <c r="J41" s="445">
        <f t="shared" si="2"/>
        <v>6</v>
      </c>
      <c r="K41" s="803"/>
      <c r="L41" s="353"/>
      <c r="M41" s="354">
        <f t="shared" si="9"/>
        <v>45103</v>
      </c>
      <c r="N41" s="445">
        <f t="shared" si="3"/>
        <v>2</v>
      </c>
      <c r="O41" s="452"/>
      <c r="P41" s="448"/>
      <c r="Q41" s="447">
        <f t="shared" si="10"/>
        <v>45133</v>
      </c>
      <c r="R41" s="446">
        <f t="shared" si="4"/>
        <v>4</v>
      </c>
      <c r="S41" s="643"/>
      <c r="T41" s="346"/>
      <c r="U41" s="354">
        <f t="shared" si="11"/>
        <v>45164</v>
      </c>
      <c r="V41" s="445">
        <f t="shared" si="5"/>
        <v>7</v>
      </c>
      <c r="W41" s="803"/>
      <c r="X41" s="353"/>
      <c r="AC41" s="444"/>
      <c r="AD41" s="443"/>
    </row>
    <row r="42" spans="1:30" s="306" customFormat="1" ht="27" customHeight="1">
      <c r="A42" s="354">
        <f t="shared" si="6"/>
        <v>45012</v>
      </c>
      <c r="B42" s="445">
        <f t="shared" si="0"/>
        <v>2</v>
      </c>
      <c r="C42" s="452"/>
      <c r="D42" s="448"/>
      <c r="E42" s="447">
        <f t="shared" si="7"/>
        <v>45043</v>
      </c>
      <c r="F42" s="446">
        <f t="shared" si="1"/>
        <v>5</v>
      </c>
      <c r="G42" s="643"/>
      <c r="H42" s="346"/>
      <c r="I42" s="355">
        <f t="shared" si="8"/>
        <v>45073</v>
      </c>
      <c r="J42" s="642">
        <f t="shared" si="2"/>
        <v>7</v>
      </c>
      <c r="K42" s="1046"/>
      <c r="L42" s="353"/>
      <c r="M42" s="354">
        <f t="shared" si="9"/>
        <v>45104</v>
      </c>
      <c r="N42" s="445">
        <f t="shared" si="3"/>
        <v>3</v>
      </c>
      <c r="O42" s="452"/>
      <c r="P42" s="448"/>
      <c r="Q42" s="447">
        <f t="shared" si="10"/>
        <v>45134</v>
      </c>
      <c r="R42" s="446">
        <f t="shared" si="4"/>
        <v>5</v>
      </c>
      <c r="S42" s="643"/>
      <c r="T42" s="346"/>
      <c r="U42" s="354">
        <f t="shared" si="11"/>
        <v>45165</v>
      </c>
      <c r="V42" s="445">
        <f t="shared" si="5"/>
        <v>1</v>
      </c>
      <c r="W42" s="803"/>
      <c r="X42" s="353"/>
      <c r="AC42" s="444"/>
      <c r="AD42" s="443"/>
    </row>
    <row r="43" spans="1:30" s="306" customFormat="1" ht="27" customHeight="1">
      <c r="A43" s="354">
        <f t="shared" si="6"/>
        <v>45013</v>
      </c>
      <c r="B43" s="445">
        <f t="shared" si="0"/>
        <v>3</v>
      </c>
      <c r="C43" s="803"/>
      <c r="D43" s="346"/>
      <c r="E43" s="457">
        <f t="shared" si="7"/>
        <v>45044</v>
      </c>
      <c r="F43" s="446">
        <f t="shared" si="1"/>
        <v>6</v>
      </c>
      <c r="G43" s="643"/>
      <c r="H43" s="346"/>
      <c r="I43" s="355">
        <f t="shared" si="8"/>
        <v>45074</v>
      </c>
      <c r="J43" s="971">
        <f t="shared" si="2"/>
        <v>1</v>
      </c>
      <c r="K43" s="946"/>
      <c r="L43" s="346"/>
      <c r="M43" s="1068">
        <f t="shared" si="9"/>
        <v>45105</v>
      </c>
      <c r="N43" s="445">
        <f t="shared" si="3"/>
        <v>4</v>
      </c>
      <c r="O43" s="803"/>
      <c r="P43" s="346"/>
      <c r="Q43" s="457">
        <f t="shared" si="10"/>
        <v>45135</v>
      </c>
      <c r="R43" s="446">
        <f t="shared" si="4"/>
        <v>6</v>
      </c>
      <c r="S43" s="643"/>
      <c r="T43" s="346"/>
      <c r="U43" s="1068">
        <f t="shared" si="11"/>
        <v>45166</v>
      </c>
      <c r="V43" s="445">
        <f t="shared" si="5"/>
        <v>2</v>
      </c>
      <c r="W43" s="803"/>
      <c r="X43" s="353"/>
      <c r="AB43" s="324"/>
      <c r="AC43" s="444"/>
      <c r="AD43" s="443"/>
    </row>
    <row r="44" spans="1:30" s="306" customFormat="1" ht="27" customHeight="1">
      <c r="A44" s="450">
        <f t="shared" si="6"/>
        <v>45014</v>
      </c>
      <c r="B44" s="449">
        <f t="shared" si="0"/>
        <v>4</v>
      </c>
      <c r="C44" s="943"/>
      <c r="D44" s="1038"/>
      <c r="E44" s="457">
        <f t="shared" si="7"/>
        <v>45045</v>
      </c>
      <c r="F44" s="446">
        <f t="shared" ref="F44:F45" si="12">WEEKDAY(E44)</f>
        <v>7</v>
      </c>
      <c r="G44" s="643"/>
      <c r="H44" s="346"/>
      <c r="I44" s="355">
        <f t="shared" si="8"/>
        <v>45075</v>
      </c>
      <c r="J44" s="971">
        <f t="shared" si="2"/>
        <v>2</v>
      </c>
      <c r="K44" s="803"/>
      <c r="L44" s="346"/>
      <c r="M44" s="1069">
        <f t="shared" si="9"/>
        <v>45106</v>
      </c>
      <c r="N44" s="449">
        <f t="shared" si="3"/>
        <v>5</v>
      </c>
      <c r="O44" s="943"/>
      <c r="P44" s="448"/>
      <c r="Q44" s="447">
        <f t="shared" si="10"/>
        <v>45136</v>
      </c>
      <c r="R44" s="446">
        <f t="shared" si="4"/>
        <v>7</v>
      </c>
      <c r="S44" s="803"/>
      <c r="T44" s="346"/>
      <c r="U44" s="1068">
        <f t="shared" si="11"/>
        <v>45167</v>
      </c>
      <c r="V44" s="445">
        <f t="shared" si="5"/>
        <v>3</v>
      </c>
      <c r="W44" s="803"/>
      <c r="X44" s="353"/>
      <c r="AC44" s="444"/>
      <c r="AD44" s="443"/>
    </row>
    <row r="45" spans="1:30" s="306" customFormat="1" ht="27" customHeight="1">
      <c r="A45" s="945">
        <f t="shared" si="6"/>
        <v>45015</v>
      </c>
      <c r="B45" s="451">
        <f t="shared" si="0"/>
        <v>5</v>
      </c>
      <c r="C45" s="948"/>
      <c r="D45" s="378"/>
      <c r="E45" s="457">
        <f t="shared" si="7"/>
        <v>45046</v>
      </c>
      <c r="F45" s="446">
        <f t="shared" si="12"/>
        <v>1</v>
      </c>
      <c r="G45" s="643"/>
      <c r="H45" s="346"/>
      <c r="I45" s="355">
        <f t="shared" si="8"/>
        <v>45076</v>
      </c>
      <c r="J45" s="971">
        <f t="shared" si="2"/>
        <v>3</v>
      </c>
      <c r="K45" s="946"/>
      <c r="L45" s="346"/>
      <c r="M45" s="970">
        <f t="shared" si="9"/>
        <v>45107</v>
      </c>
      <c r="N45" s="451">
        <f t="shared" si="3"/>
        <v>6</v>
      </c>
      <c r="O45" s="948"/>
      <c r="P45" s="346"/>
      <c r="Q45" s="447">
        <f t="shared" si="10"/>
        <v>45137</v>
      </c>
      <c r="R45" s="446">
        <f t="shared" si="4"/>
        <v>1</v>
      </c>
      <c r="S45" s="803"/>
      <c r="T45" s="346"/>
      <c r="U45" s="1068">
        <f t="shared" si="11"/>
        <v>45168</v>
      </c>
      <c r="V45" s="445">
        <f t="shared" si="5"/>
        <v>4</v>
      </c>
      <c r="W45" s="803"/>
      <c r="X45" s="353"/>
      <c r="AC45" s="444"/>
      <c r="AD45" s="443"/>
    </row>
    <row r="46" spans="1:30" s="306" customFormat="1" ht="27" customHeight="1" thickBot="1">
      <c r="A46" s="972">
        <f>A45+1</f>
        <v>45016</v>
      </c>
      <c r="B46" s="973">
        <f t="shared" si="0"/>
        <v>6</v>
      </c>
      <c r="C46" s="974"/>
      <c r="D46" s="975"/>
      <c r="E46" s="1039"/>
      <c r="F46" s="1040"/>
      <c r="G46" s="1041"/>
      <c r="H46" s="1042"/>
      <c r="I46" s="1067">
        <f t="shared" si="8"/>
        <v>45077</v>
      </c>
      <c r="J46" s="1070">
        <f t="shared" si="2"/>
        <v>4</v>
      </c>
      <c r="K46" s="983"/>
      <c r="L46" s="1071"/>
      <c r="M46" s="1072"/>
      <c r="N46" s="973"/>
      <c r="O46" s="974"/>
      <c r="P46" s="975"/>
      <c r="Q46" s="1080">
        <f t="shared" si="10"/>
        <v>45138</v>
      </c>
      <c r="R46" s="1077">
        <f t="shared" si="4"/>
        <v>2</v>
      </c>
      <c r="S46" s="1078"/>
      <c r="T46" s="1079"/>
      <c r="U46" s="1083">
        <f t="shared" si="11"/>
        <v>45169</v>
      </c>
      <c r="V46" s="1084">
        <f t="shared" ref="V46" si="13">WEEKDAY(U46)</f>
        <v>5</v>
      </c>
      <c r="W46" s="1156" t="s">
        <v>61</v>
      </c>
      <c r="X46" s="1085">
        <v>3</v>
      </c>
      <c r="Y46" s="1783" t="s">
        <v>269</v>
      </c>
      <c r="Z46" s="1783"/>
      <c r="AC46" s="444"/>
      <c r="AD46" s="443"/>
    </row>
    <row r="47" spans="1:30" s="306" customFormat="1" ht="27" customHeight="1" thickTop="1" thickBot="1">
      <c r="A47" s="1784" t="s">
        <v>71</v>
      </c>
      <c r="B47" s="1785"/>
      <c r="C47" s="790">
        <f>COUNTIF(C16:C46,"*")-COUNTIF(C16:C46,"入校式")-COUNTIF(C16:C46,"休校日")-COUNTIF(C16:C46,"就職活動日")</f>
        <v>0</v>
      </c>
      <c r="D47" s="791" t="s">
        <v>70</v>
      </c>
      <c r="E47" s="1784" t="s">
        <v>71</v>
      </c>
      <c r="F47" s="1785"/>
      <c r="G47" s="379">
        <f>COUNTIF(G16:G46,"*")-COUNTIF(G16:G46,"休校日")-COUNTIF(G16:G46,"就職活動日")</f>
        <v>0</v>
      </c>
      <c r="H47" s="381" t="s">
        <v>70</v>
      </c>
      <c r="I47" s="1784" t="s">
        <v>71</v>
      </c>
      <c r="J47" s="1785"/>
      <c r="K47" s="687">
        <f>COUNTIF(K16:K46,"*")-COUNTIF(K16:K46,"修了式")-COUNTIF(K16:K46,"休校日")-COUNTIF(K16:K46,"就職活動日")</f>
        <v>0</v>
      </c>
      <c r="L47" s="380" t="s">
        <v>70</v>
      </c>
      <c r="M47" s="1784" t="s">
        <v>71</v>
      </c>
      <c r="N47" s="1785"/>
      <c r="O47" s="790">
        <f>COUNTIF(O16:O46,"*")-COUNTIF(O16:O46,"入校式")-COUNTIF(O16:O46,"休校日")-COUNTIF(O16:O46,"就職活動日")</f>
        <v>0</v>
      </c>
      <c r="P47" s="791" t="s">
        <v>70</v>
      </c>
      <c r="Q47" s="1784" t="s">
        <v>71</v>
      </c>
      <c r="R47" s="1785"/>
      <c r="S47" s="379">
        <f>COUNTIF(S16:S46,"*")-COUNTIF(S16:S46,"休校日")-COUNTIF(S16:S46,"就職活動日")</f>
        <v>0</v>
      </c>
      <c r="T47" s="381" t="s">
        <v>70</v>
      </c>
      <c r="U47" s="1784" t="s">
        <v>71</v>
      </c>
      <c r="V47" s="1785"/>
      <c r="W47" s="687">
        <f>COUNTIF(W16:W46,"*")-COUNTIF(W16:W46,"修了式")-COUNTIF(W16:W46,"休校日")-COUNTIF(W16:W46,"就職活動日")</f>
        <v>0</v>
      </c>
      <c r="X47" s="380" t="s">
        <v>70</v>
      </c>
      <c r="Y47" s="844">
        <f t="shared" ref="Y47:Y52" si="14">SUM(C47,G47,K47,O47,S47,W47)</f>
        <v>0</v>
      </c>
      <c r="Z47" s="308" t="s">
        <v>70</v>
      </c>
    </row>
    <row r="48" spans="1:30" s="306" customFormat="1" ht="27" customHeight="1" thickTop="1">
      <c r="A48" s="1786" t="s">
        <v>68</v>
      </c>
      <c r="B48" s="1787"/>
      <c r="C48" s="329"/>
      <c r="D48" s="309" t="s">
        <v>67</v>
      </c>
      <c r="E48" s="1788" t="s">
        <v>68</v>
      </c>
      <c r="F48" s="1787"/>
      <c r="G48" s="328"/>
      <c r="H48" s="310" t="s">
        <v>67</v>
      </c>
      <c r="I48" s="1788" t="s">
        <v>68</v>
      </c>
      <c r="J48" s="1787"/>
      <c r="K48" s="328"/>
      <c r="L48" s="334" t="s">
        <v>67</v>
      </c>
      <c r="M48" s="1786" t="s">
        <v>68</v>
      </c>
      <c r="N48" s="1787"/>
      <c r="O48" s="329"/>
      <c r="P48" s="309" t="s">
        <v>67</v>
      </c>
      <c r="Q48" s="1788" t="s">
        <v>68</v>
      </c>
      <c r="R48" s="1787"/>
      <c r="S48" s="328"/>
      <c r="T48" s="310" t="s">
        <v>67</v>
      </c>
      <c r="U48" s="1788" t="s">
        <v>68</v>
      </c>
      <c r="V48" s="1787"/>
      <c r="W48" s="328"/>
      <c r="X48" s="334" t="s">
        <v>67</v>
      </c>
      <c r="Y48" s="307">
        <f t="shared" si="14"/>
        <v>0</v>
      </c>
      <c r="Z48" s="308" t="s">
        <v>67</v>
      </c>
    </row>
    <row r="49" spans="1:26" s="306" customFormat="1" ht="27" customHeight="1">
      <c r="A49" s="1778" t="s">
        <v>69</v>
      </c>
      <c r="B49" s="1779"/>
      <c r="C49" s="330"/>
      <c r="D49" s="311" t="s">
        <v>67</v>
      </c>
      <c r="E49" s="1780" t="s">
        <v>69</v>
      </c>
      <c r="F49" s="1779"/>
      <c r="G49" s="326"/>
      <c r="H49" s="312" t="s">
        <v>67</v>
      </c>
      <c r="I49" s="1781" t="s">
        <v>69</v>
      </c>
      <c r="J49" s="1782"/>
      <c r="K49" s="327"/>
      <c r="L49" s="313" t="s">
        <v>67</v>
      </c>
      <c r="M49" s="1778" t="s">
        <v>69</v>
      </c>
      <c r="N49" s="1779"/>
      <c r="O49" s="330"/>
      <c r="P49" s="311" t="s">
        <v>67</v>
      </c>
      <c r="Q49" s="1780" t="s">
        <v>69</v>
      </c>
      <c r="R49" s="1779"/>
      <c r="S49" s="326"/>
      <c r="T49" s="312" t="s">
        <v>67</v>
      </c>
      <c r="U49" s="1781" t="s">
        <v>69</v>
      </c>
      <c r="V49" s="1782"/>
      <c r="W49" s="327"/>
      <c r="X49" s="313" t="s">
        <v>67</v>
      </c>
      <c r="Y49" s="307">
        <f t="shared" si="14"/>
        <v>0</v>
      </c>
      <c r="Z49" s="308" t="s">
        <v>67</v>
      </c>
    </row>
    <row r="50" spans="1:26" s="306" customFormat="1" ht="27" customHeight="1" thickBot="1">
      <c r="A50" s="1778" t="s">
        <v>73</v>
      </c>
      <c r="B50" s="1779"/>
      <c r="C50" s="330"/>
      <c r="D50" s="311" t="s">
        <v>67</v>
      </c>
      <c r="E50" s="1780" t="s">
        <v>73</v>
      </c>
      <c r="F50" s="1779"/>
      <c r="G50" s="326"/>
      <c r="H50" s="312" t="s">
        <v>67</v>
      </c>
      <c r="I50" s="1781" t="s">
        <v>73</v>
      </c>
      <c r="J50" s="1782"/>
      <c r="K50" s="327"/>
      <c r="L50" s="313" t="s">
        <v>67</v>
      </c>
      <c r="M50" s="1778" t="s">
        <v>73</v>
      </c>
      <c r="N50" s="1779"/>
      <c r="O50" s="330"/>
      <c r="P50" s="311" t="s">
        <v>67</v>
      </c>
      <c r="Q50" s="1780" t="s">
        <v>73</v>
      </c>
      <c r="R50" s="1779"/>
      <c r="S50" s="326"/>
      <c r="T50" s="312" t="s">
        <v>67</v>
      </c>
      <c r="U50" s="1781" t="s">
        <v>73</v>
      </c>
      <c r="V50" s="1782"/>
      <c r="W50" s="327"/>
      <c r="X50" s="313" t="s">
        <v>67</v>
      </c>
      <c r="Y50" s="307">
        <f t="shared" si="14"/>
        <v>0</v>
      </c>
      <c r="Z50" s="308" t="s">
        <v>67</v>
      </c>
    </row>
    <row r="51" spans="1:26" s="306" customFormat="1" ht="27" customHeight="1" thickTop="1">
      <c r="A51" s="1774" t="s">
        <v>271</v>
      </c>
      <c r="B51" s="1775"/>
      <c r="C51" s="845">
        <f>SUM(C48,C49,C50)</f>
        <v>0</v>
      </c>
      <c r="D51" s="846" t="s">
        <v>67</v>
      </c>
      <c r="E51" s="1776" t="s">
        <v>271</v>
      </c>
      <c r="F51" s="1777"/>
      <c r="G51" s="847">
        <f>SUM(G48,G49,G50)</f>
        <v>0</v>
      </c>
      <c r="H51" s="846" t="s">
        <v>67</v>
      </c>
      <c r="I51" s="1776" t="s">
        <v>271</v>
      </c>
      <c r="J51" s="1777"/>
      <c r="K51" s="848">
        <f>SUM(K48,K49,K50)</f>
        <v>0</v>
      </c>
      <c r="L51" s="314" t="s">
        <v>67</v>
      </c>
      <c r="M51" s="1774" t="s">
        <v>271</v>
      </c>
      <c r="N51" s="1775"/>
      <c r="O51" s="845">
        <f>SUM(O48,O49,O50)</f>
        <v>0</v>
      </c>
      <c r="P51" s="846" t="s">
        <v>67</v>
      </c>
      <c r="Q51" s="1776" t="s">
        <v>271</v>
      </c>
      <c r="R51" s="1777"/>
      <c r="S51" s="847">
        <f>SUM(S48,S49,S50)</f>
        <v>0</v>
      </c>
      <c r="T51" s="846" t="s">
        <v>67</v>
      </c>
      <c r="U51" s="1776" t="s">
        <v>271</v>
      </c>
      <c r="V51" s="1777"/>
      <c r="W51" s="848">
        <f>SUM(W48,W49,W50)</f>
        <v>0</v>
      </c>
      <c r="X51" s="314" t="s">
        <v>67</v>
      </c>
      <c r="Y51" s="307">
        <f t="shared" si="14"/>
        <v>0</v>
      </c>
      <c r="Z51" s="308" t="s">
        <v>67</v>
      </c>
    </row>
    <row r="52" spans="1:26" s="306" customFormat="1" ht="27" customHeight="1" thickBot="1">
      <c r="A52" s="1770" t="s">
        <v>233</v>
      </c>
      <c r="B52" s="1771"/>
      <c r="C52" s="315">
        <v>3</v>
      </c>
      <c r="D52" s="316" t="s">
        <v>67</v>
      </c>
      <c r="E52" s="1772" t="s">
        <v>233</v>
      </c>
      <c r="F52" s="1773"/>
      <c r="G52" s="317"/>
      <c r="H52" s="318" t="s">
        <v>67</v>
      </c>
      <c r="I52" s="1772" t="s">
        <v>233</v>
      </c>
      <c r="J52" s="1773"/>
      <c r="K52" s="317"/>
      <c r="L52" s="318" t="s">
        <v>67</v>
      </c>
      <c r="M52" s="1772" t="s">
        <v>233</v>
      </c>
      <c r="N52" s="1773"/>
      <c r="O52" s="317"/>
      <c r="P52" s="318" t="s">
        <v>67</v>
      </c>
      <c r="Q52" s="1772" t="s">
        <v>233</v>
      </c>
      <c r="R52" s="1773"/>
      <c r="S52" s="317"/>
      <c r="T52" s="318" t="s">
        <v>67</v>
      </c>
      <c r="U52" s="1796" t="s">
        <v>233</v>
      </c>
      <c r="V52" s="1797"/>
      <c r="W52" s="319">
        <v>3</v>
      </c>
      <c r="X52" s="320" t="s">
        <v>67</v>
      </c>
      <c r="Y52" s="321">
        <f t="shared" si="14"/>
        <v>6</v>
      </c>
      <c r="Z52" s="308" t="s">
        <v>67</v>
      </c>
    </row>
    <row r="53" spans="1:26" ht="13.8" thickTop="1">
      <c r="C53" s="982" t="str">
        <f>IF(Y48=L5,"","＜ERROR＞")</f>
        <v/>
      </c>
      <c r="D53" s="359">
        <f>SUMIF(C16:C46,"&lt;&gt;入校式",D16:D46)</f>
        <v>0</v>
      </c>
      <c r="E53" s="359"/>
      <c r="F53" s="359"/>
      <c r="G53" s="360" t="str">
        <f>IF(Y49=L6,"","＜ERROR＞")</f>
        <v/>
      </c>
      <c r="H53" s="359">
        <f>SUM(H16:H46)</f>
        <v>0</v>
      </c>
      <c r="I53" s="359"/>
      <c r="J53" s="359"/>
      <c r="K53" s="360" t="str">
        <f>IF(Y50=L7,"","＜ERROR＞")</f>
        <v/>
      </c>
      <c r="L53" s="359">
        <f>SUM(L16:L46)</f>
        <v>0</v>
      </c>
      <c r="O53" s="982" t="str">
        <f>IF(AK48=X5,"","＜ERROR＞")</f>
        <v/>
      </c>
      <c r="P53" s="359">
        <f>SUM(P16:P46)</f>
        <v>0</v>
      </c>
      <c r="Q53" s="359"/>
      <c r="R53" s="359"/>
      <c r="S53" s="360" t="str">
        <f>IF(AK49=X6,"","＜ERROR＞")</f>
        <v/>
      </c>
      <c r="T53" s="359">
        <f>SUM(T16:T46)</f>
        <v>0</v>
      </c>
      <c r="U53" s="359"/>
      <c r="V53" s="359"/>
      <c r="W53" s="360" t="str">
        <f>IF(AK50=X7,"","＜ERROR＞")</f>
        <v/>
      </c>
      <c r="X53" s="359">
        <f>SUMIF(W16:W46,"&lt;&gt;修了式",X16:X46)</f>
        <v>0</v>
      </c>
    </row>
    <row r="54" spans="1:26">
      <c r="C54" s="322" t="str">
        <f>IF(Y48=L5,"","学科時間数が一致していません！")</f>
        <v/>
      </c>
      <c r="G54" s="322" t="str">
        <f>IF(Y49=L6,"","実技時間数が一致していません！")</f>
        <v/>
      </c>
      <c r="K54" s="322" t="str">
        <f>IF(Y50=L7,"","就職支援時間数が一致していません！")</f>
        <v/>
      </c>
      <c r="O54" s="322" t="str">
        <f>IF(AK48=X5,"","学科時間数が一致していません！")</f>
        <v/>
      </c>
      <c r="S54" s="322" t="str">
        <f>IF(AK49=X6,"","実技時間数が一致していません！")</f>
        <v/>
      </c>
      <c r="W54" s="322" t="str">
        <f>IF(AK50=X7,"","就職支援時間数が一致していません！")</f>
        <v/>
      </c>
    </row>
    <row r="57" spans="1:26">
      <c r="B57" s="323"/>
      <c r="C57" s="324"/>
      <c r="D57" s="325"/>
      <c r="E57" s="325"/>
      <c r="N57" s="323"/>
      <c r="O57" s="324"/>
      <c r="P57" s="325"/>
      <c r="Q57" s="325"/>
    </row>
    <row r="58" spans="1:26">
      <c r="B58" s="323"/>
      <c r="C58" s="325"/>
      <c r="D58" s="324"/>
      <c r="E58" s="323"/>
      <c r="N58" s="323"/>
      <c r="O58" s="325"/>
      <c r="P58" s="324"/>
      <c r="Q58" s="323"/>
    </row>
    <row r="59" spans="1:26">
      <c r="B59" s="323"/>
      <c r="C59" s="325"/>
      <c r="D59" s="324"/>
      <c r="E59" s="323"/>
      <c r="N59" s="323"/>
      <c r="O59" s="325"/>
      <c r="P59" s="324"/>
      <c r="Q59" s="323"/>
    </row>
    <row r="60" spans="1:26">
      <c r="B60" s="323"/>
      <c r="C60" s="325"/>
      <c r="D60" s="324"/>
      <c r="E60" s="323"/>
      <c r="N60" s="323"/>
      <c r="O60" s="325"/>
      <c r="P60" s="324"/>
      <c r="Q60" s="323"/>
    </row>
    <row r="61" spans="1:26">
      <c r="B61" s="323"/>
      <c r="C61" s="325"/>
      <c r="D61" s="324"/>
      <c r="E61" s="323"/>
      <c r="N61" s="323"/>
      <c r="O61" s="325"/>
      <c r="P61" s="324"/>
      <c r="Q61" s="323"/>
    </row>
  </sheetData>
  <sheetProtection formatCells="0" formatColumns="0" formatRows="0"/>
  <protectedRanges>
    <protectedRange sqref="C27 C34 C41:C42 O27 O34 O41:O42 O22 O17 C18" name="範囲1_1_1"/>
    <protectedRange sqref="C17" name="範囲1_1_1_1"/>
  </protectedRanges>
  <mergeCells count="49">
    <mergeCell ref="E50:F50"/>
    <mergeCell ref="I50:J50"/>
    <mergeCell ref="U52:V52"/>
    <mergeCell ref="A51:B51"/>
    <mergeCell ref="E51:F51"/>
    <mergeCell ref="I51:J51"/>
    <mergeCell ref="M51:N51"/>
    <mergeCell ref="Q51:R51"/>
    <mergeCell ref="U51:V51"/>
    <mergeCell ref="A52:B52"/>
    <mergeCell ref="E52:F52"/>
    <mergeCell ref="I52:J52"/>
    <mergeCell ref="M52:N52"/>
    <mergeCell ref="Q52:R52"/>
    <mergeCell ref="M50:N50"/>
    <mergeCell ref="Q50:R50"/>
    <mergeCell ref="A49:B49"/>
    <mergeCell ref="E49:F49"/>
    <mergeCell ref="I49:J49"/>
    <mergeCell ref="M49:N49"/>
    <mergeCell ref="Q49:R49"/>
    <mergeCell ref="U50:V50"/>
    <mergeCell ref="A50:B50"/>
    <mergeCell ref="Y46:Z46"/>
    <mergeCell ref="A47:B47"/>
    <mergeCell ref="E47:F47"/>
    <mergeCell ref="I47:J47"/>
    <mergeCell ref="M47:N47"/>
    <mergeCell ref="Q47:R47"/>
    <mergeCell ref="U47:V47"/>
    <mergeCell ref="U49:V49"/>
    <mergeCell ref="A48:B48"/>
    <mergeCell ref="E48:F48"/>
    <mergeCell ref="I48:J48"/>
    <mergeCell ref="M48:N48"/>
    <mergeCell ref="Q48:R48"/>
    <mergeCell ref="U48:V48"/>
    <mergeCell ref="U15:W15"/>
    <mergeCell ref="H3:J3"/>
    <mergeCell ref="K3:Z3"/>
    <mergeCell ref="H4:J4"/>
    <mergeCell ref="K4:Z4"/>
    <mergeCell ref="B7:J7"/>
    <mergeCell ref="N7:V7"/>
    <mergeCell ref="A15:C15"/>
    <mergeCell ref="E15:G15"/>
    <mergeCell ref="I15:K15"/>
    <mergeCell ref="M15:O15"/>
    <mergeCell ref="Q15:S15"/>
  </mergeCells>
  <phoneticPr fontId="2"/>
  <conditionalFormatting sqref="A16:X16 A46:V46 X46 A18:X45 A17:B17 D17:X17">
    <cfRule type="cellIs" dxfId="25" priority="22" operator="equal">
      <formula>"休校日"</formula>
    </cfRule>
    <cfRule type="cellIs" dxfId="24" priority="23" operator="equal">
      <formula>"就職活動日"</formula>
    </cfRule>
  </conditionalFormatting>
  <conditionalFormatting sqref="A16:D16 A18:D46 A17:B17 D17">
    <cfRule type="expression" dxfId="23" priority="15">
      <formula>OR($B16=1,$B16=7)</formula>
    </cfRule>
  </conditionalFormatting>
  <conditionalFormatting sqref="E16:H46">
    <cfRule type="expression" dxfId="22" priority="14">
      <formula>OR($F16=1,$F16=7)</formula>
    </cfRule>
  </conditionalFormatting>
  <conditionalFormatting sqref="I16:L46">
    <cfRule type="expression" dxfId="21" priority="13">
      <formula>OR($J16=1,$J16=7)</formula>
    </cfRule>
  </conditionalFormatting>
  <conditionalFormatting sqref="M16:P46">
    <cfRule type="expression" dxfId="20" priority="12">
      <formula>OR($N16=1,$N16=7)</formula>
    </cfRule>
  </conditionalFormatting>
  <conditionalFormatting sqref="Q16:T46">
    <cfRule type="expression" dxfId="19" priority="11">
      <formula>OR($R16=1,$R16=7)</formula>
    </cfRule>
  </conditionalFormatting>
  <conditionalFormatting sqref="U16:X45 U46:V46 X46">
    <cfRule type="expression" dxfId="18" priority="10">
      <formula>OR($V16=1,$V16=7)</formula>
    </cfRule>
  </conditionalFormatting>
  <conditionalFormatting sqref="C47 G47 K47 O47 S47 W47">
    <cfRule type="cellIs" dxfId="17" priority="9" operator="lessThan">
      <formula>16</formula>
    </cfRule>
  </conditionalFormatting>
  <conditionalFormatting sqref="C51 G51 K51 O51 S51 W51">
    <cfRule type="cellIs" dxfId="16" priority="8" operator="lessThan">
      <formula>100</formula>
    </cfRule>
  </conditionalFormatting>
  <conditionalFormatting sqref="W46">
    <cfRule type="expression" dxfId="15" priority="7">
      <formula>OR($J46=1,$J46=7)</formula>
    </cfRule>
  </conditionalFormatting>
  <conditionalFormatting sqref="W46">
    <cfRule type="containsText" dxfId="14" priority="4" operator="containsText" text="就職活動日">
      <formula>NOT(ISERROR(SEARCH("就職活動日",W46)))</formula>
    </cfRule>
    <cfRule type="containsText" dxfId="13" priority="5" operator="containsText" text="休校日">
      <formula>NOT(ISERROR(SEARCH("休校日",W46)))</formula>
    </cfRule>
  </conditionalFormatting>
  <conditionalFormatting sqref="C17">
    <cfRule type="expression" dxfId="12" priority="3">
      <formula>OR($B17=1,$B17=7)</formula>
    </cfRule>
  </conditionalFormatting>
  <conditionalFormatting sqref="C17">
    <cfRule type="containsText" dxfId="11" priority="1" operator="containsText" text="就職活動日">
      <formula>NOT(ISERROR(SEARCH("就職活動日",C17)))</formula>
    </cfRule>
    <cfRule type="containsText" dxfId="10" priority="2" operator="containsText" text="休校日">
      <formula>NOT(ISERROR(SEARCH("休校日",C17)))</formula>
    </cfRule>
  </conditionalFormatting>
  <dataValidations count="3">
    <dataValidation imeMode="off" allowBlank="1" showInputMessage="1" showErrorMessage="1" sqref="D16:D46 H16:H45 L16:L46 P16:P46 T16:T45 X16:X46" xr:uid="{00000000-0002-0000-0D00-000000000000}"/>
    <dataValidation type="list" allowBlank="1" sqref="W16:W45 G16:G46 K16:K46 O16:O46 S16:S46 C17:C46" xr:uid="{00000000-0002-0000-0D00-000001000000}">
      <formula1>"休校日,就職活動日"</formula1>
    </dataValidation>
    <dataValidation type="custom" allowBlank="1" showInputMessage="1" showErrorMessage="1" sqref="W3:Z4 K53:K54 C53:C54 G53:G54 D53 H53 L5:L7 A15:C15 E15:G15 I15:K15 C47 G47 K47 E17:E45 F16:F46 X53 A17:A45 B16:B46 I17:I46 J16:J46 K3:L4 V16:V46 W53:W54 O53:O54 S53:S54 L53 T53 X5:X7 M15:O15 Q15:S15 U15:W15 O47 S47 W47 Q17:Q46 M17:M45 R16:R46 N16:N46 U17:U46 P53" xr:uid="{00000000-0002-0000-0D00-000002000000}">
      <formula1>""</formula1>
    </dataValidation>
  </dataValidations>
  <printOptions horizontalCentered="1"/>
  <pageMargins left="0.39370078740157483" right="0.39370078740157483" top="0.59055118110236227" bottom="0.59055118110236227" header="0.39370078740157483" footer="0.31496062992125984"/>
  <pageSetup paperSize="9" scale="65" fitToWidth="2" orientation="portrait" r:id="rId1"/>
  <headerFooter alignWithMargins="0">
    <oddHeader>&amp;R&amp;10&amp;F</oddHeader>
  </headerFooter>
  <colBreaks count="1" manualBreakCount="1">
    <brk id="12" max="51" man="1"/>
  </col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1" id="{E0DB2E2F-B37D-401E-BD4C-08C98CEACCA9}">
            <xm:f>COUNTIF(祝日!$A$2:$A$42,$A16)=1</xm:f>
            <x14:dxf>
              <fill>
                <patternFill patternType="lightGray"/>
              </fill>
            </x14:dxf>
          </x14:cfRule>
          <xm:sqref>A16:D16 A18:D46 A17:B17 D17</xm:sqref>
        </x14:conditionalFormatting>
        <x14:conditionalFormatting xmlns:xm="http://schemas.microsoft.com/office/excel/2006/main">
          <x14:cfRule type="expression" priority="20" id="{1BA48D83-5F53-4924-A5D3-263263FFB8F1}">
            <xm:f>COUNTIF(祝日!$A$2:$A$42,$E16)=1</xm:f>
            <x14:dxf>
              <fill>
                <patternFill patternType="lightGray"/>
              </fill>
            </x14:dxf>
          </x14:cfRule>
          <xm:sqref>E16:H46</xm:sqref>
        </x14:conditionalFormatting>
        <x14:conditionalFormatting xmlns:xm="http://schemas.microsoft.com/office/excel/2006/main">
          <x14:cfRule type="expression" priority="19" id="{73A90A44-9EC5-4810-8A48-7F5524496D4C}">
            <xm:f>COUNTIF(祝日!$A$2:$A$42,$I16)=1</xm:f>
            <x14:dxf>
              <fill>
                <patternFill patternType="lightGray"/>
              </fill>
            </x14:dxf>
          </x14:cfRule>
          <xm:sqref>I16:L46</xm:sqref>
        </x14:conditionalFormatting>
        <x14:conditionalFormatting xmlns:xm="http://schemas.microsoft.com/office/excel/2006/main">
          <x14:cfRule type="expression" priority="18" id="{D29D9BD6-5E54-49CA-92CE-6C7DA58A5695}">
            <xm:f>COUNTIF(祝日!$A$2:$A$42,$M16)=1</xm:f>
            <x14:dxf>
              <fill>
                <patternFill patternType="lightGray"/>
              </fill>
            </x14:dxf>
          </x14:cfRule>
          <xm:sqref>M16:P46</xm:sqref>
        </x14:conditionalFormatting>
        <x14:conditionalFormatting xmlns:xm="http://schemas.microsoft.com/office/excel/2006/main">
          <x14:cfRule type="expression" priority="17" id="{7FCBB727-8812-4C7E-BBA6-C35F57CF9903}">
            <xm:f>COUNTIF(祝日!$A$2:$A$42,$Q16)=1</xm:f>
            <x14:dxf>
              <fill>
                <patternFill patternType="lightGray"/>
              </fill>
            </x14:dxf>
          </x14:cfRule>
          <xm:sqref>Q16:T46</xm:sqref>
        </x14:conditionalFormatting>
        <x14:conditionalFormatting xmlns:xm="http://schemas.microsoft.com/office/excel/2006/main">
          <x14:cfRule type="expression" priority="16" id="{78F40FBB-E035-4AED-8154-1FEA39F7324D}">
            <xm:f>COUNTIF(祝日!$A$2:$A$42,$U16)=1</xm:f>
            <x14:dxf>
              <fill>
                <patternFill patternType="lightGray"/>
              </fill>
            </x14:dxf>
          </x14:cfRule>
          <xm:sqref>U16:X45 U46:V46 X46</xm:sqref>
        </x14:conditionalFormatting>
        <x14:conditionalFormatting xmlns:xm="http://schemas.microsoft.com/office/excel/2006/main">
          <x14:cfRule type="expression" priority="6" id="{1CAC9FCE-A722-47CA-B5E4-73B46E64426A}">
            <xm:f>COUNTIF('\\10.108.121.14\再就職促進訓練室\訓練室共有\R04委託訓練【機密性A】\04 提案科目\R4.10月生（離3.オン,短期間,コンソ,女3,女オン）\1 離職3\02 スカイITカレッジ上野校（オフィスソフトITマスター実践科・10月・11月）3　第2教室\[②スカイITカレッジ上野校(オフィスソフトITマスター実践科、離3、10月、11月、第2教室).xlsx]祝日'!#REF!,$I46)=1</xm:f>
            <x14:dxf>
              <fill>
                <patternFill patternType="lightGray"/>
              </fill>
            </x14:dxf>
          </x14:cfRule>
          <xm:sqref>W46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400"/>
  <sheetViews>
    <sheetView showZeros="0" view="pageBreakPreview" zoomScale="90" zoomScaleNormal="100" zoomScaleSheetLayoutView="90" workbookViewId="0">
      <selection sqref="A1:D1"/>
    </sheetView>
  </sheetViews>
  <sheetFormatPr defaultColWidth="9" defaultRowHeight="13.2"/>
  <cols>
    <col min="1" max="1" width="31.33203125" style="13" customWidth="1"/>
    <col min="2" max="2" width="22.6640625" style="13" customWidth="1"/>
    <col min="3" max="3" width="16.6640625" style="13" bestFit="1" customWidth="1"/>
    <col min="4" max="4" width="13.6640625" style="13" customWidth="1"/>
    <col min="5" max="16384" width="9" style="13"/>
  </cols>
  <sheetData>
    <row r="1" spans="1:5" ht="25.5" customHeight="1">
      <c r="A1" s="1799" t="s">
        <v>714</v>
      </c>
      <c r="B1" s="1799"/>
      <c r="C1" s="1799"/>
      <c r="D1" s="1799"/>
      <c r="E1" s="11"/>
    </row>
    <row r="2" spans="1:5" s="21" customFormat="1" ht="18.75" customHeight="1"/>
    <row r="3" spans="1:5" s="21" customFormat="1" ht="28.5" customHeight="1">
      <c r="A3" s="170" t="s">
        <v>232</v>
      </c>
      <c r="B3" s="1798">
        <f>入力表!C53</f>
        <v>0</v>
      </c>
      <c r="C3" s="1798"/>
      <c r="D3" s="1798"/>
    </row>
    <row r="4" spans="1:5" s="21" customFormat="1" ht="28.5" customHeight="1">
      <c r="A4" s="170" t="s">
        <v>30</v>
      </c>
      <c r="B4" s="1798">
        <f>入力表!G7</f>
        <v>0</v>
      </c>
      <c r="C4" s="1798"/>
      <c r="D4" s="1798"/>
    </row>
    <row r="5" spans="1:5" s="21" customFormat="1" ht="19.5" customHeight="1" thickBot="1">
      <c r="D5" s="169" t="s">
        <v>234</v>
      </c>
    </row>
    <row r="6" spans="1:5" s="21" customFormat="1" ht="32.1" customHeight="1" thickBot="1">
      <c r="A6" s="31" t="s">
        <v>43</v>
      </c>
      <c r="B6" s="32" t="s">
        <v>38</v>
      </c>
      <c r="C6" s="32" t="s">
        <v>322</v>
      </c>
      <c r="D6" s="33" t="s">
        <v>26</v>
      </c>
    </row>
    <row r="7" spans="1:5" s="21" customFormat="1" ht="32.1" customHeight="1" thickBot="1">
      <c r="A7" s="688" t="s">
        <v>472</v>
      </c>
      <c r="B7" s="683" t="s">
        <v>154</v>
      </c>
      <c r="C7" s="684">
        <v>1100</v>
      </c>
      <c r="D7" s="685"/>
    </row>
    <row r="8" spans="1:5" s="200" customFormat="1" ht="29.25" customHeight="1" thickTop="1">
      <c r="A8" s="977"/>
      <c r="B8" s="978"/>
      <c r="C8" s="263"/>
      <c r="D8" s="287"/>
    </row>
    <row r="9" spans="1:5" s="200" customFormat="1" ht="29.25" customHeight="1">
      <c r="A9" s="979"/>
      <c r="B9" s="980"/>
      <c r="C9" s="261"/>
      <c r="D9" s="288"/>
    </row>
    <row r="10" spans="1:5" s="200" customFormat="1" ht="29.25" customHeight="1">
      <c r="A10" s="266"/>
      <c r="B10" s="284"/>
      <c r="C10" s="261"/>
      <c r="D10" s="288"/>
    </row>
    <row r="11" spans="1:5" s="200" customFormat="1" ht="29.25" customHeight="1">
      <c r="A11" s="266"/>
      <c r="B11" s="284"/>
      <c r="C11" s="261"/>
      <c r="D11" s="288"/>
    </row>
    <row r="12" spans="1:5" s="200" customFormat="1" ht="29.25" customHeight="1">
      <c r="A12" s="264"/>
      <c r="B12" s="193"/>
      <c r="C12" s="261"/>
      <c r="D12" s="265"/>
    </row>
    <row r="13" spans="1:5" s="200" customFormat="1" ht="29.25" customHeight="1">
      <c r="A13" s="264"/>
      <c r="B13" s="193"/>
      <c r="C13" s="261"/>
      <c r="D13" s="265"/>
    </row>
    <row r="14" spans="1:5" s="200" customFormat="1" ht="29.25" customHeight="1">
      <c r="A14" s="264"/>
      <c r="B14" s="193"/>
      <c r="C14" s="261"/>
      <c r="D14" s="265"/>
    </row>
    <row r="15" spans="1:5" s="200" customFormat="1" ht="29.25" customHeight="1">
      <c r="A15" s="264"/>
      <c r="B15" s="193"/>
      <c r="C15" s="261"/>
      <c r="D15" s="265"/>
    </row>
    <row r="16" spans="1:5" s="200" customFormat="1" ht="29.25" customHeight="1">
      <c r="A16" s="264"/>
      <c r="B16" s="193"/>
      <c r="C16" s="261"/>
      <c r="D16" s="265"/>
    </row>
    <row r="17" spans="1:4" s="200" customFormat="1" ht="29.25" customHeight="1">
      <c r="A17" s="264"/>
      <c r="B17" s="193"/>
      <c r="C17" s="261"/>
      <c r="D17" s="265"/>
    </row>
    <row r="18" spans="1:4" s="200" customFormat="1" ht="29.25" customHeight="1">
      <c r="A18" s="264"/>
      <c r="B18" s="193"/>
      <c r="C18" s="261"/>
      <c r="D18" s="265"/>
    </row>
    <row r="19" spans="1:4" s="200" customFormat="1" ht="29.25" customHeight="1">
      <c r="A19" s="264"/>
      <c r="B19" s="193"/>
      <c r="C19" s="261"/>
      <c r="D19" s="265"/>
    </row>
    <row r="20" spans="1:4" s="200" customFormat="1" ht="29.25" customHeight="1">
      <c r="A20" s="264"/>
      <c r="B20" s="193"/>
      <c r="C20" s="261"/>
      <c r="D20" s="265"/>
    </row>
    <row r="21" spans="1:4" s="200" customFormat="1" ht="32.1" customHeight="1" thickBot="1">
      <c r="A21" s="267" t="s">
        <v>268</v>
      </c>
      <c r="B21" s="268"/>
      <c r="C21" s="269">
        <v>20000</v>
      </c>
      <c r="D21" s="270"/>
    </row>
    <row r="22" spans="1:4" s="29" customFormat="1" ht="32.1" customHeight="1" thickTop="1" thickBot="1">
      <c r="A22" s="1800" t="s">
        <v>39</v>
      </c>
      <c r="B22" s="1801"/>
      <c r="C22" s="262">
        <f>SUM(C8:C21)</f>
        <v>20000</v>
      </c>
      <c r="D22" s="1146" t="s">
        <v>659</v>
      </c>
    </row>
    <row r="23" spans="1:4" s="29" customFormat="1">
      <c r="C23" s="192"/>
    </row>
    <row r="24" spans="1:4" s="29" customFormat="1">
      <c r="C24" s="192"/>
    </row>
    <row r="25" spans="1:4" s="29" customFormat="1">
      <c r="A25" s="1145" t="s">
        <v>692</v>
      </c>
    </row>
    <row r="26" spans="1:4" s="29" customFormat="1" ht="16.5" customHeight="1">
      <c r="A26" s="1145" t="s">
        <v>46</v>
      </c>
    </row>
    <row r="27" spans="1:4" s="29" customFormat="1" ht="16.5" customHeight="1">
      <c r="A27" s="1145" t="s">
        <v>235</v>
      </c>
    </row>
    <row r="28" spans="1:4" s="29" customFormat="1" ht="16.5" customHeight="1">
      <c r="A28" s="1145" t="s">
        <v>685</v>
      </c>
    </row>
    <row r="29" spans="1:4" s="21" customFormat="1"/>
    <row r="30" spans="1:4" s="21" customFormat="1"/>
    <row r="31" spans="1:4" s="21" customFormat="1"/>
    <row r="32" spans="1:4" s="21" customFormat="1"/>
    <row r="33" s="21" customFormat="1"/>
    <row r="34" s="21" customFormat="1"/>
    <row r="35" s="21" customFormat="1"/>
    <row r="36" s="21" customFormat="1"/>
    <row r="37" s="21" customFormat="1"/>
    <row r="38" s="21" customFormat="1"/>
    <row r="39" s="21" customFormat="1"/>
    <row r="40" s="21" customFormat="1"/>
    <row r="41" s="21" customFormat="1"/>
    <row r="42" s="21" customFormat="1"/>
    <row r="43" s="21" customFormat="1"/>
    <row r="44" s="21" customFormat="1"/>
    <row r="45" s="21" customFormat="1"/>
    <row r="46" s="21" customFormat="1"/>
    <row r="47" s="21" customFormat="1"/>
    <row r="48" s="21" customFormat="1"/>
    <row r="49" s="21" customFormat="1"/>
    <row r="50" s="21" customFormat="1"/>
    <row r="51" s="21" customFormat="1"/>
    <row r="52" s="21" customFormat="1"/>
    <row r="53" s="21" customFormat="1"/>
    <row r="54" s="21" customFormat="1"/>
    <row r="55" s="21" customFormat="1"/>
    <row r="56" s="21" customFormat="1"/>
    <row r="57" s="21" customFormat="1"/>
    <row r="58" s="21" customFormat="1"/>
    <row r="59" s="21" customFormat="1"/>
    <row r="60" s="21" customFormat="1"/>
    <row r="61" s="21" customFormat="1"/>
    <row r="62" s="21" customFormat="1"/>
    <row r="63" s="21" customFormat="1"/>
    <row r="64" s="21" customFormat="1"/>
    <row r="65" s="21" customFormat="1"/>
    <row r="66" s="21" customFormat="1"/>
    <row r="67" s="21" customFormat="1"/>
    <row r="68" s="21" customFormat="1"/>
    <row r="69" s="21" customFormat="1"/>
    <row r="70" s="21" customFormat="1"/>
    <row r="71" s="21" customFormat="1"/>
    <row r="72" s="21" customFormat="1"/>
    <row r="73" s="21" customFormat="1"/>
    <row r="74" s="21" customFormat="1"/>
    <row r="75" s="21" customFormat="1"/>
    <row r="76" s="21" customFormat="1"/>
    <row r="77" s="21" customFormat="1"/>
    <row r="78" s="21" customFormat="1"/>
    <row r="79" s="21" customFormat="1"/>
    <row r="80" s="21" customFormat="1"/>
    <row r="81" s="21" customFormat="1"/>
    <row r="82" s="21" customFormat="1"/>
    <row r="83" s="21" customFormat="1"/>
    <row r="84" s="21" customFormat="1"/>
    <row r="85" s="21" customFormat="1"/>
    <row r="86" s="21" customFormat="1"/>
    <row r="87" s="21" customFormat="1"/>
    <row r="88" s="21" customFormat="1"/>
    <row r="89" s="21" customFormat="1"/>
    <row r="90" s="21" customFormat="1"/>
    <row r="91" s="21" customFormat="1"/>
    <row r="92" s="21" customFormat="1"/>
    <row r="93" s="21" customFormat="1"/>
    <row r="94" s="21" customFormat="1"/>
    <row r="95" s="21" customFormat="1"/>
    <row r="96" s="21" customFormat="1"/>
    <row r="97" s="21" customFormat="1"/>
    <row r="98" s="21" customFormat="1"/>
    <row r="99" s="21" customFormat="1"/>
    <row r="100" s="21" customFormat="1"/>
    <row r="101" s="21" customFormat="1"/>
    <row r="102" s="21" customFormat="1"/>
    <row r="103" s="21" customFormat="1"/>
    <row r="104" s="21" customFormat="1"/>
    <row r="105" s="21" customFormat="1"/>
    <row r="106" s="21" customFormat="1"/>
    <row r="107" s="21" customFormat="1"/>
    <row r="108" s="21" customFormat="1"/>
    <row r="109" s="21" customFormat="1"/>
    <row r="110" s="21" customFormat="1"/>
    <row r="111" s="21" customFormat="1"/>
    <row r="112" s="21" customFormat="1"/>
    <row r="113" s="21" customFormat="1"/>
    <row r="114" s="21" customFormat="1"/>
    <row r="115" s="21" customFormat="1"/>
    <row r="116" s="21" customFormat="1"/>
    <row r="117" s="21" customFormat="1"/>
    <row r="118" s="21" customFormat="1"/>
    <row r="119" s="21" customFormat="1"/>
    <row r="120" s="21" customFormat="1"/>
    <row r="121" s="21" customFormat="1"/>
    <row r="122" s="21" customFormat="1"/>
    <row r="123" s="21" customFormat="1"/>
    <row r="124" s="21" customFormat="1"/>
    <row r="125" s="21" customFormat="1"/>
    <row r="126" s="21" customFormat="1"/>
    <row r="127" s="21" customFormat="1"/>
    <row r="128" s="21" customFormat="1"/>
    <row r="129" s="21" customFormat="1"/>
    <row r="130" s="21" customFormat="1"/>
    <row r="131" s="21" customFormat="1"/>
    <row r="132" s="21" customFormat="1"/>
    <row r="133" s="21" customFormat="1"/>
    <row r="134" s="21" customFormat="1"/>
    <row r="135" s="21" customFormat="1"/>
    <row r="136" s="21" customFormat="1"/>
    <row r="137" s="21" customFormat="1"/>
    <row r="138" s="21" customFormat="1"/>
    <row r="139" s="21" customFormat="1"/>
    <row r="140" s="21" customFormat="1"/>
    <row r="141" s="21" customFormat="1"/>
    <row r="142" s="21" customFormat="1"/>
    <row r="143" s="21" customFormat="1"/>
    <row r="144" s="21" customFormat="1"/>
    <row r="145" s="21" customFormat="1"/>
    <row r="146" s="21" customFormat="1"/>
    <row r="147" s="21" customFormat="1"/>
    <row r="148" s="21" customFormat="1"/>
    <row r="149" s="21" customFormat="1"/>
    <row r="150" s="21" customFormat="1"/>
    <row r="151" s="21" customFormat="1"/>
    <row r="152" s="21" customFormat="1"/>
    <row r="153" s="21" customFormat="1"/>
    <row r="154" s="21" customFormat="1"/>
    <row r="155" s="21" customFormat="1"/>
    <row r="156" s="21" customFormat="1"/>
    <row r="157" s="21" customFormat="1"/>
    <row r="158" s="21" customFormat="1"/>
    <row r="159" s="21" customFormat="1"/>
    <row r="160" s="21" customFormat="1"/>
    <row r="161" s="21" customFormat="1"/>
    <row r="162" s="21" customFormat="1"/>
    <row r="163" s="21" customFormat="1"/>
    <row r="164" s="21" customFormat="1"/>
    <row r="165" s="21" customFormat="1"/>
    <row r="166" s="21" customFormat="1"/>
    <row r="167" s="21" customFormat="1"/>
    <row r="168" s="21" customFormat="1"/>
    <row r="169" s="21" customFormat="1"/>
    <row r="170" s="21" customFormat="1"/>
    <row r="171" s="21" customFormat="1"/>
    <row r="172" s="21" customFormat="1"/>
    <row r="173" s="21" customFormat="1"/>
    <row r="174" s="21" customFormat="1"/>
    <row r="175" s="21" customFormat="1"/>
    <row r="176" s="21" customFormat="1"/>
    <row r="177" s="21" customFormat="1"/>
    <row r="178" s="21" customFormat="1"/>
    <row r="179" s="21" customFormat="1"/>
    <row r="180" s="21" customFormat="1"/>
    <row r="181" s="21" customFormat="1"/>
    <row r="182" s="21" customFormat="1"/>
    <row r="183" s="21" customFormat="1"/>
    <row r="184" s="21" customFormat="1"/>
    <row r="185" s="21" customFormat="1"/>
    <row r="186" s="21" customFormat="1"/>
    <row r="187" s="21" customFormat="1"/>
    <row r="188" s="21" customFormat="1"/>
    <row r="189" s="21" customFormat="1"/>
    <row r="190" s="21" customFormat="1"/>
    <row r="191" s="21" customFormat="1"/>
    <row r="192" s="21" customFormat="1"/>
    <row r="193" s="21" customFormat="1"/>
    <row r="194" s="21" customFormat="1"/>
    <row r="195" s="21" customFormat="1"/>
    <row r="196" s="21" customFormat="1"/>
    <row r="197" s="21" customFormat="1"/>
    <row r="198" s="21" customFormat="1"/>
    <row r="199" s="21" customFormat="1"/>
    <row r="200" s="21" customFormat="1"/>
    <row r="201" s="21" customFormat="1"/>
    <row r="202" s="21" customFormat="1"/>
    <row r="203" s="21" customFormat="1"/>
    <row r="204" s="21" customFormat="1"/>
    <row r="205" s="21" customFormat="1"/>
    <row r="206" s="21" customFormat="1"/>
    <row r="207" s="21" customFormat="1"/>
    <row r="208" s="21" customFormat="1"/>
    <row r="209" s="21" customFormat="1"/>
    <row r="210" s="21" customFormat="1"/>
    <row r="211" s="21" customFormat="1"/>
    <row r="212" s="21" customFormat="1"/>
    <row r="213" s="21" customFormat="1"/>
    <row r="214" s="21" customFormat="1"/>
    <row r="215" s="21" customFormat="1"/>
    <row r="216" s="21" customFormat="1"/>
    <row r="217" s="21" customFormat="1"/>
    <row r="218" s="21" customFormat="1"/>
    <row r="219" s="21" customFormat="1"/>
    <row r="220" s="21" customFormat="1"/>
    <row r="221" s="21" customFormat="1"/>
    <row r="222" s="21" customFormat="1"/>
    <row r="223" s="21" customFormat="1"/>
    <row r="224" s="21" customFormat="1"/>
    <row r="225" s="21" customFormat="1"/>
    <row r="226" s="21" customFormat="1"/>
    <row r="227" s="21" customFormat="1"/>
    <row r="228" s="21" customFormat="1"/>
    <row r="229" s="21" customFormat="1"/>
    <row r="230" s="21" customFormat="1"/>
    <row r="231" s="21" customFormat="1"/>
    <row r="232" s="21" customFormat="1"/>
    <row r="233" s="21" customFormat="1"/>
    <row r="234" s="21" customFormat="1"/>
    <row r="235" s="21" customFormat="1"/>
    <row r="236" s="21" customFormat="1"/>
    <row r="237" s="21" customFormat="1"/>
    <row r="238" s="21" customFormat="1"/>
    <row r="239" s="21" customFormat="1"/>
    <row r="240" s="21" customFormat="1"/>
    <row r="241" s="21" customFormat="1"/>
    <row r="242" s="21" customFormat="1"/>
    <row r="243" s="21" customFormat="1"/>
    <row r="244" s="21" customFormat="1"/>
    <row r="245" s="21" customFormat="1"/>
    <row r="246" s="21" customFormat="1"/>
    <row r="247" s="21" customFormat="1"/>
    <row r="248" s="21" customFormat="1"/>
    <row r="249" s="21" customFormat="1"/>
    <row r="250" s="21" customFormat="1"/>
    <row r="251" s="21" customFormat="1"/>
    <row r="252" s="21" customFormat="1"/>
    <row r="253" s="21" customFormat="1"/>
    <row r="254" s="21" customFormat="1"/>
    <row r="255" s="21" customFormat="1"/>
    <row r="256" s="21" customFormat="1"/>
    <row r="257" s="21" customFormat="1"/>
    <row r="258" s="21" customFormat="1"/>
    <row r="259" s="21" customFormat="1"/>
    <row r="260" s="21" customFormat="1"/>
    <row r="261" s="21" customFormat="1"/>
    <row r="262" s="21" customFormat="1"/>
    <row r="263" s="21" customFormat="1"/>
    <row r="264" s="21" customFormat="1"/>
    <row r="265" s="21" customFormat="1"/>
    <row r="266" s="21" customFormat="1"/>
    <row r="267" s="21" customFormat="1"/>
    <row r="268" s="21" customFormat="1"/>
    <row r="269" s="21" customFormat="1"/>
    <row r="270" s="21" customFormat="1"/>
    <row r="271" s="21" customFormat="1"/>
    <row r="272" s="21" customFormat="1"/>
    <row r="273" s="21" customFormat="1"/>
    <row r="274" s="21" customFormat="1"/>
    <row r="275" s="21" customFormat="1"/>
    <row r="276" s="21" customFormat="1"/>
    <row r="277" s="21" customFormat="1"/>
    <row r="278" s="21" customFormat="1"/>
    <row r="279" s="21" customFormat="1"/>
    <row r="280" s="21" customFormat="1"/>
    <row r="281" s="21" customFormat="1"/>
    <row r="282" s="21" customFormat="1"/>
    <row r="283" s="21" customFormat="1"/>
    <row r="284" s="21" customFormat="1"/>
    <row r="285" s="21" customFormat="1"/>
    <row r="286" s="21" customFormat="1"/>
    <row r="287" s="21" customFormat="1"/>
    <row r="288" s="21" customFormat="1"/>
    <row r="289" s="21" customFormat="1"/>
    <row r="290" s="21" customFormat="1"/>
    <row r="291" s="21" customFormat="1"/>
    <row r="292" s="21" customFormat="1"/>
    <row r="293" s="21" customFormat="1"/>
    <row r="294" s="21" customFormat="1"/>
    <row r="295" s="21" customFormat="1"/>
    <row r="296" s="21" customFormat="1"/>
    <row r="297" s="21" customFormat="1"/>
    <row r="298" s="21" customFormat="1"/>
    <row r="299" s="21" customFormat="1"/>
    <row r="300" s="21" customFormat="1"/>
    <row r="301" s="21" customFormat="1"/>
    <row r="302" s="21" customFormat="1"/>
    <row r="303" s="21" customFormat="1"/>
    <row r="304" s="21" customFormat="1"/>
    <row r="305" s="21" customFormat="1"/>
    <row r="306" s="21" customFormat="1"/>
    <row r="307" s="21" customFormat="1"/>
    <row r="308" s="21" customFormat="1"/>
    <row r="309" s="21" customFormat="1"/>
    <row r="310" s="21" customFormat="1"/>
    <row r="311" s="21" customFormat="1"/>
    <row r="312" s="21" customFormat="1"/>
    <row r="313" s="21" customFormat="1"/>
    <row r="314" s="21" customFormat="1"/>
    <row r="315" s="21" customFormat="1"/>
    <row r="316" s="21" customFormat="1"/>
    <row r="317" s="21" customFormat="1"/>
    <row r="318" s="21" customFormat="1"/>
    <row r="319" s="21" customFormat="1"/>
    <row r="320" s="21" customFormat="1"/>
    <row r="321" s="21" customFormat="1"/>
    <row r="322" s="21" customFormat="1"/>
    <row r="323" s="21" customFormat="1"/>
    <row r="324" s="21" customFormat="1"/>
    <row r="325" s="21" customFormat="1"/>
    <row r="326" s="21" customFormat="1"/>
    <row r="327" s="21" customFormat="1"/>
    <row r="328" s="21" customFormat="1"/>
    <row r="329" s="21" customFormat="1"/>
    <row r="330" s="21" customFormat="1"/>
    <row r="331" s="21" customFormat="1"/>
    <row r="332" s="21" customFormat="1"/>
    <row r="333" s="21" customFormat="1"/>
    <row r="334" s="21" customFormat="1"/>
    <row r="335" s="21" customFormat="1"/>
    <row r="336" s="21" customFormat="1"/>
    <row r="337" s="21" customFormat="1"/>
    <row r="338" s="21" customFormat="1"/>
    <row r="339" s="21" customFormat="1"/>
    <row r="340" s="21" customFormat="1"/>
    <row r="341" s="21" customFormat="1"/>
    <row r="342" s="21" customFormat="1"/>
    <row r="343" s="21" customFormat="1"/>
    <row r="344" s="21" customFormat="1"/>
    <row r="345" s="21" customFormat="1"/>
    <row r="346" s="21" customFormat="1"/>
    <row r="347" s="21" customFormat="1"/>
    <row r="348" s="21" customFormat="1"/>
    <row r="349" s="21" customFormat="1"/>
    <row r="350" s="21" customFormat="1"/>
    <row r="351" s="21" customFormat="1"/>
    <row r="352" s="21" customFormat="1"/>
    <row r="353" s="21" customFormat="1"/>
    <row r="354" s="21" customFormat="1"/>
    <row r="355" s="21" customFormat="1"/>
    <row r="356" s="21" customFormat="1"/>
    <row r="357" s="21" customFormat="1"/>
    <row r="358" s="21" customFormat="1"/>
    <row r="359" s="21" customFormat="1"/>
    <row r="360" s="21" customFormat="1"/>
    <row r="361" s="21" customFormat="1"/>
    <row r="362" s="21" customFormat="1"/>
    <row r="363" s="21" customFormat="1"/>
    <row r="364" s="21" customFormat="1"/>
    <row r="365" s="21" customFormat="1"/>
    <row r="366" s="21" customFormat="1"/>
    <row r="367" s="21" customFormat="1"/>
    <row r="368" s="21" customFormat="1"/>
    <row r="369" s="21" customFormat="1"/>
    <row r="370" s="21" customFormat="1"/>
    <row r="371" s="21" customFormat="1"/>
    <row r="372" s="21" customFormat="1"/>
    <row r="373" s="21" customFormat="1"/>
    <row r="374" s="21" customFormat="1"/>
    <row r="375" s="21" customFormat="1"/>
    <row r="376" s="21" customFormat="1"/>
    <row r="377" s="21" customFormat="1"/>
    <row r="378" s="21" customFormat="1"/>
    <row r="379" s="21" customFormat="1"/>
    <row r="380" s="21" customFormat="1"/>
    <row r="381" s="21" customFormat="1"/>
    <row r="382" s="21" customFormat="1"/>
    <row r="383" s="21" customFormat="1"/>
    <row r="384" s="21" customFormat="1"/>
    <row r="385" s="21" customFormat="1"/>
    <row r="386" s="21" customFormat="1"/>
    <row r="387" s="21" customFormat="1"/>
    <row r="388" s="21" customFormat="1"/>
    <row r="389" s="21" customFormat="1"/>
    <row r="390" s="21" customFormat="1"/>
    <row r="391" s="21" customFormat="1"/>
    <row r="392" s="21" customFormat="1"/>
    <row r="393" s="21" customFormat="1"/>
    <row r="394" s="21" customFormat="1"/>
    <row r="395" s="21" customFormat="1"/>
    <row r="396" s="21" customFormat="1"/>
    <row r="397" s="21" customFormat="1"/>
    <row r="398" s="21" customFormat="1"/>
    <row r="399" s="21" customFormat="1"/>
    <row r="400" s="21" customFormat="1"/>
  </sheetData>
  <sheetProtection formatCells="0" formatColumns="0" formatRows="0" insertRows="0" deleteRows="0"/>
  <mergeCells count="4">
    <mergeCell ref="B3:D3"/>
    <mergeCell ref="B4:D4"/>
    <mergeCell ref="A1:D1"/>
    <mergeCell ref="A22:B22"/>
  </mergeCells>
  <phoneticPr fontId="2"/>
  <conditionalFormatting sqref="C22">
    <cfRule type="cellIs" dxfId="2" priority="1" stopIfTrue="1" operator="greaterThan">
      <formula>20000</formula>
    </cfRule>
  </conditionalFormatting>
  <dataValidations count="1">
    <dataValidation type="custom" allowBlank="1" showInputMessage="1" showErrorMessage="1" error="テキスト金額は15,000円以下で設定してください" sqref="B3:D4 C22:C23" xr:uid="{00000000-0002-0000-0E00-000000000000}">
      <formula1>""</formula1>
    </dataValidation>
  </dataValidations>
  <printOptions horizontalCentered="1"/>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32"/>
  <sheetViews>
    <sheetView view="pageBreakPreview" zoomScale="85" zoomScaleNormal="100" zoomScaleSheetLayoutView="85" workbookViewId="0">
      <selection activeCell="F3" sqref="F3"/>
    </sheetView>
  </sheetViews>
  <sheetFormatPr defaultRowHeight="13.2"/>
  <cols>
    <col min="1" max="1" width="10.21875" customWidth="1"/>
    <col min="2" max="3" width="24.21875" customWidth="1"/>
    <col min="4" max="6" width="10.6640625" customWidth="1"/>
  </cols>
  <sheetData>
    <row r="1" spans="1:13" ht="24.75" customHeight="1" thickBot="1">
      <c r="A1" s="1875" t="s">
        <v>479</v>
      </c>
      <c r="B1" s="1875"/>
      <c r="C1" s="1875"/>
      <c r="D1" s="1875"/>
      <c r="E1" s="1875"/>
      <c r="F1" s="1875"/>
    </row>
    <row r="2" spans="1:13" ht="27" customHeight="1" thickBot="1">
      <c r="A2" s="532" t="s">
        <v>394</v>
      </c>
      <c r="B2" s="533" t="s">
        <v>441</v>
      </c>
      <c r="C2" s="1876" t="s">
        <v>440</v>
      </c>
      <c r="D2" s="1877"/>
      <c r="E2" s="1878"/>
      <c r="F2" s="534" t="s">
        <v>507</v>
      </c>
      <c r="H2" s="535" t="str">
        <f>C2</f>
        <v>受講対象</v>
      </c>
    </row>
    <row r="3" spans="1:13" ht="49.5" customHeight="1" thickTop="1" thickBot="1">
      <c r="A3" s="726"/>
      <c r="B3" s="981">
        <f>入力表!C53</f>
        <v>0</v>
      </c>
      <c r="C3" s="1879"/>
      <c r="D3" s="1880"/>
      <c r="E3" s="1881"/>
      <c r="F3" s="771" t="s">
        <v>478</v>
      </c>
      <c r="H3" s="541">
        <f>LEN(C3)</f>
        <v>0</v>
      </c>
      <c r="I3" s="542">
        <v>65</v>
      </c>
    </row>
    <row r="4" spans="1:13" ht="24.75" customHeight="1" thickTop="1" thickBot="1">
      <c r="A4" s="1822" t="s">
        <v>395</v>
      </c>
      <c r="B4" s="1823"/>
      <c r="C4" s="1823"/>
      <c r="D4" s="1882" t="s">
        <v>396</v>
      </c>
      <c r="E4" s="1883"/>
      <c r="F4" s="1884"/>
      <c r="H4" s="535" t="str">
        <f>A4</f>
        <v>●コース【学科・実技】の内容</v>
      </c>
    </row>
    <row r="5" spans="1:13" ht="24.75" customHeight="1" thickTop="1">
      <c r="A5" s="1831"/>
      <c r="B5" s="1885"/>
      <c r="C5" s="1886"/>
      <c r="D5" s="1891">
        <f>入力表!G7</f>
        <v>0</v>
      </c>
      <c r="E5" s="1891"/>
      <c r="F5" s="1892"/>
      <c r="H5" s="536">
        <f>LEN(A5)</f>
        <v>0</v>
      </c>
      <c r="I5" s="543">
        <v>140</v>
      </c>
    </row>
    <row r="6" spans="1:13" ht="24.75" customHeight="1">
      <c r="A6" s="1815"/>
      <c r="B6" s="1887"/>
      <c r="C6" s="1842"/>
      <c r="D6" s="537" t="s">
        <v>397</v>
      </c>
      <c r="E6" s="1893">
        <f>入力表!I7</f>
        <v>0</v>
      </c>
      <c r="F6" s="1894"/>
    </row>
    <row r="7" spans="1:13" ht="24.75" customHeight="1" thickBot="1">
      <c r="A7" s="1888"/>
      <c r="B7" s="1889"/>
      <c r="C7" s="1890"/>
      <c r="D7" s="537" t="s">
        <v>468</v>
      </c>
      <c r="E7" s="1893">
        <f>入力表!J7</f>
        <v>0</v>
      </c>
      <c r="F7" s="1894"/>
    </row>
    <row r="8" spans="1:13" ht="24.75" customHeight="1" thickTop="1">
      <c r="A8" s="1870" t="s">
        <v>465</v>
      </c>
      <c r="B8" s="1871"/>
      <c r="C8" s="1871"/>
      <c r="D8" s="1854" t="s">
        <v>398</v>
      </c>
      <c r="E8" s="1855"/>
      <c r="F8" s="1856"/>
      <c r="H8" s="531" t="str">
        <f>A8</f>
        <v>●受験できる関連資格</v>
      </c>
      <c r="M8" t="s">
        <v>473</v>
      </c>
    </row>
    <row r="9" spans="1:13" ht="24.75" customHeight="1">
      <c r="A9" s="1857">
        <f>入力表!N53</f>
        <v>0</v>
      </c>
      <c r="B9" s="1858"/>
      <c r="C9" s="1859"/>
      <c r="D9" s="1866">
        <f>入力表!B21</f>
        <v>0</v>
      </c>
      <c r="E9" s="1866"/>
      <c r="F9" s="1867"/>
      <c r="H9" s="538">
        <f>LEN(A9)</f>
        <v>1</v>
      </c>
      <c r="I9" s="543">
        <v>140</v>
      </c>
      <c r="M9" t="s">
        <v>474</v>
      </c>
    </row>
    <row r="10" spans="1:13" ht="24.75" customHeight="1">
      <c r="A10" s="1860"/>
      <c r="B10" s="1861"/>
      <c r="C10" s="1862"/>
      <c r="D10" s="1868"/>
      <c r="E10" s="1868"/>
      <c r="F10" s="1869"/>
    </row>
    <row r="11" spans="1:13" ht="24.75" customHeight="1">
      <c r="A11" s="1863"/>
      <c r="B11" s="1864"/>
      <c r="C11" s="1865"/>
      <c r="D11" s="1855" t="s">
        <v>400</v>
      </c>
      <c r="E11" s="1855"/>
      <c r="F11" s="1856"/>
    </row>
    <row r="12" spans="1:13" ht="24.75" customHeight="1">
      <c r="A12" s="1870" t="s">
        <v>466</v>
      </c>
      <c r="B12" s="1871"/>
      <c r="C12" s="1871"/>
      <c r="D12" s="1872">
        <f>入力表!M13</f>
        <v>0</v>
      </c>
      <c r="E12" s="1873"/>
      <c r="F12" s="1874"/>
    </row>
    <row r="13" spans="1:13" ht="24.75" customHeight="1">
      <c r="A13" s="1895">
        <f>入力表!L53</f>
        <v>0</v>
      </c>
      <c r="B13" s="1896"/>
      <c r="C13" s="1897"/>
      <c r="D13" s="1855" t="s">
        <v>402</v>
      </c>
      <c r="E13" s="1855"/>
      <c r="F13" s="1856"/>
    </row>
    <row r="14" spans="1:13" ht="24.75" customHeight="1">
      <c r="A14" s="1898"/>
      <c r="B14" s="1899"/>
      <c r="C14" s="1900"/>
      <c r="D14" s="1893" t="s">
        <v>399</v>
      </c>
      <c r="E14" s="1893"/>
      <c r="F14" s="1894"/>
    </row>
    <row r="15" spans="1:13" ht="24.75" customHeight="1">
      <c r="A15" s="1901"/>
      <c r="B15" s="1902"/>
      <c r="C15" s="1903"/>
      <c r="D15" s="1855" t="s">
        <v>403</v>
      </c>
      <c r="E15" s="1855"/>
      <c r="F15" s="1856"/>
    </row>
    <row r="16" spans="1:13" ht="24.75" customHeight="1" thickBot="1">
      <c r="A16" s="1822" t="s">
        <v>401</v>
      </c>
      <c r="B16" s="1823"/>
      <c r="C16" s="1823"/>
      <c r="D16" s="727">
        <f>入力表!G13</f>
        <v>0</v>
      </c>
      <c r="E16" s="689" t="s">
        <v>404</v>
      </c>
      <c r="F16" s="772">
        <f>入力表!H13</f>
        <v>0</v>
      </c>
      <c r="G16" s="3"/>
      <c r="H16" s="535" t="str">
        <f>A16</f>
        <v>●目標とする人材像</v>
      </c>
    </row>
    <row r="17" spans="1:9" ht="24.75" customHeight="1" thickTop="1">
      <c r="A17" s="1824"/>
      <c r="B17" s="1825"/>
      <c r="C17" s="1826"/>
      <c r="D17" s="1802" t="s">
        <v>475</v>
      </c>
      <c r="E17" s="1802"/>
      <c r="F17" s="1803"/>
      <c r="H17" s="538">
        <f>LEN(A17)</f>
        <v>0</v>
      </c>
      <c r="I17" s="543">
        <v>70</v>
      </c>
    </row>
    <row r="18" spans="1:9" ht="24.75" customHeight="1" thickBot="1">
      <c r="A18" s="1827"/>
      <c r="B18" s="1828"/>
      <c r="C18" s="1829"/>
      <c r="D18" s="773" t="s">
        <v>476</v>
      </c>
      <c r="E18" s="1804">
        <f>ROUNDUP('１１テキスト内訳'!C22,-2)</f>
        <v>20000</v>
      </c>
      <c r="F18" s="1804"/>
    </row>
    <row r="19" spans="1:9" ht="24.75" customHeight="1" thickTop="1" thickBot="1">
      <c r="A19" s="1822" t="s">
        <v>405</v>
      </c>
      <c r="B19" s="1823"/>
      <c r="C19" s="1823"/>
      <c r="D19" s="774" t="s">
        <v>477</v>
      </c>
      <c r="E19" s="1805"/>
      <c r="F19" s="1806"/>
      <c r="H19" s="535" t="str">
        <f>A19</f>
        <v>●修了後の関連職種</v>
      </c>
    </row>
    <row r="20" spans="1:9" ht="24.75" customHeight="1" thickTop="1">
      <c r="A20" s="1824"/>
      <c r="B20" s="1825"/>
      <c r="C20" s="1826"/>
      <c r="D20" s="1807"/>
      <c r="E20" s="1808"/>
      <c r="F20" s="1809"/>
      <c r="H20" s="538">
        <f>LEN(A20)</f>
        <v>0</v>
      </c>
      <c r="I20" s="543">
        <v>70</v>
      </c>
    </row>
    <row r="21" spans="1:9" ht="24.75" customHeight="1" thickBot="1">
      <c r="A21" s="1827"/>
      <c r="B21" s="1828"/>
      <c r="C21" s="1829"/>
      <c r="D21" s="1810"/>
      <c r="E21" s="1811"/>
      <c r="F21" s="1812"/>
    </row>
    <row r="22" spans="1:9" ht="24.75" customHeight="1" thickTop="1" thickBot="1">
      <c r="A22" s="1822" t="s">
        <v>406</v>
      </c>
      <c r="B22" s="1823"/>
      <c r="C22" s="1830"/>
      <c r="D22" s="690" t="s">
        <v>464</v>
      </c>
      <c r="E22" s="690"/>
      <c r="F22" s="691"/>
    </row>
    <row r="23" spans="1:9" ht="24.75" customHeight="1" thickTop="1">
      <c r="A23" s="539" t="s">
        <v>407</v>
      </c>
      <c r="B23" s="1831" t="s">
        <v>408</v>
      </c>
      <c r="C23" s="1826"/>
      <c r="D23" s="1832" t="s">
        <v>409</v>
      </c>
      <c r="E23" s="1833"/>
      <c r="F23" s="1834"/>
    </row>
    <row r="24" spans="1:9" ht="24.75" customHeight="1">
      <c r="A24" s="1835">
        <f>入力表!D13</f>
        <v>0</v>
      </c>
      <c r="B24" s="1815"/>
      <c r="C24" s="1816"/>
      <c r="D24" s="1819" t="s">
        <v>409</v>
      </c>
      <c r="E24" s="1820"/>
      <c r="F24" s="1821"/>
    </row>
    <row r="25" spans="1:9" ht="24.75" customHeight="1">
      <c r="A25" s="1836"/>
      <c r="B25" s="1817"/>
      <c r="C25" s="1818"/>
      <c r="D25" s="1819" t="s">
        <v>409</v>
      </c>
      <c r="E25" s="1820"/>
      <c r="F25" s="1821"/>
    </row>
    <row r="26" spans="1:9" ht="24.75" customHeight="1">
      <c r="A26" s="539" t="s">
        <v>410</v>
      </c>
      <c r="B26" s="1813" t="s">
        <v>411</v>
      </c>
      <c r="C26" s="1814"/>
      <c r="D26" s="1819" t="s">
        <v>409</v>
      </c>
      <c r="E26" s="1820"/>
      <c r="F26" s="1821"/>
    </row>
    <row r="27" spans="1:9" ht="24.75" customHeight="1">
      <c r="A27" s="1835">
        <f>入力表!E13</f>
        <v>0</v>
      </c>
      <c r="B27" s="1815"/>
      <c r="C27" s="1816"/>
      <c r="D27" s="1819" t="s">
        <v>409</v>
      </c>
      <c r="E27" s="1820"/>
      <c r="F27" s="1821"/>
    </row>
    <row r="28" spans="1:9" ht="24.75" customHeight="1">
      <c r="A28" s="1836"/>
      <c r="B28" s="1817"/>
      <c r="C28" s="1818"/>
      <c r="D28" s="1819" t="s">
        <v>409</v>
      </c>
      <c r="E28" s="1820"/>
      <c r="F28" s="1821"/>
    </row>
    <row r="29" spans="1:9" ht="24.75" customHeight="1" thickBot="1">
      <c r="A29" s="540" t="s">
        <v>412</v>
      </c>
      <c r="B29" s="1813" t="s">
        <v>411</v>
      </c>
      <c r="C29" s="1841"/>
      <c r="D29" s="1837" t="s">
        <v>643</v>
      </c>
      <c r="E29" s="1838"/>
      <c r="F29" s="1839"/>
    </row>
    <row r="30" spans="1:9" ht="24.75" customHeight="1" thickTop="1">
      <c r="A30" s="1835">
        <f>入力表!F13</f>
        <v>0</v>
      </c>
      <c r="B30" s="1815"/>
      <c r="C30" s="1842"/>
      <c r="D30" s="1845" t="s">
        <v>413</v>
      </c>
      <c r="E30" s="1846"/>
      <c r="F30" s="1847"/>
    </row>
    <row r="31" spans="1:9" ht="24.75" customHeight="1" thickBot="1">
      <c r="A31" s="1835"/>
      <c r="B31" s="1815"/>
      <c r="C31" s="1842"/>
      <c r="D31" s="1848"/>
      <c r="E31" s="1849"/>
      <c r="F31" s="1850"/>
    </row>
    <row r="32" spans="1:9" ht="34.5" customHeight="1" thickTop="1" thickBot="1">
      <c r="A32" s="1840"/>
      <c r="B32" s="1843" t="str">
        <f>IF('７就職支援の概要・カリキュラム'!E31="","",("・ジョブ・カードを活用したキャリアコンサルティング ("&amp;TEXT('７就職支援の概要・カリキュラム'!E31,"#")&amp;"）"))</f>
        <v>・ジョブ・カードを活用したキャリアコンサルティング (放課後等時間外実施の場合有）</v>
      </c>
      <c r="C32" s="1844"/>
      <c r="D32" s="1851"/>
      <c r="E32" s="1852"/>
      <c r="F32" s="1853"/>
    </row>
  </sheetData>
  <mergeCells count="44">
    <mergeCell ref="A16:C16"/>
    <mergeCell ref="D13:F13"/>
    <mergeCell ref="A17:C18"/>
    <mergeCell ref="A1:F1"/>
    <mergeCell ref="C2:E2"/>
    <mergeCell ref="C3:E3"/>
    <mergeCell ref="A4:C4"/>
    <mergeCell ref="D4:F4"/>
    <mergeCell ref="A5:C7"/>
    <mergeCell ref="D5:F5"/>
    <mergeCell ref="E6:F6"/>
    <mergeCell ref="E7:F7"/>
    <mergeCell ref="A13:C15"/>
    <mergeCell ref="D14:F14"/>
    <mergeCell ref="D15:F15"/>
    <mergeCell ref="A8:C8"/>
    <mergeCell ref="D8:F8"/>
    <mergeCell ref="A9:C11"/>
    <mergeCell ref="D9:F10"/>
    <mergeCell ref="A12:C12"/>
    <mergeCell ref="D11:F11"/>
    <mergeCell ref="D12:F12"/>
    <mergeCell ref="D28:F28"/>
    <mergeCell ref="D29:F29"/>
    <mergeCell ref="A30:A32"/>
    <mergeCell ref="B29:C31"/>
    <mergeCell ref="B32:C32"/>
    <mergeCell ref="D30:F32"/>
    <mergeCell ref="D17:F17"/>
    <mergeCell ref="E18:F18"/>
    <mergeCell ref="E19:F19"/>
    <mergeCell ref="D20:F21"/>
    <mergeCell ref="B26:C28"/>
    <mergeCell ref="D26:F26"/>
    <mergeCell ref="A19:C19"/>
    <mergeCell ref="A20:C21"/>
    <mergeCell ref="A22:C22"/>
    <mergeCell ref="B23:C25"/>
    <mergeCell ref="D23:F23"/>
    <mergeCell ref="A24:A25"/>
    <mergeCell ref="D24:F24"/>
    <mergeCell ref="D25:F25"/>
    <mergeCell ref="A27:A28"/>
    <mergeCell ref="D27:F27"/>
  </mergeCells>
  <phoneticPr fontId="2"/>
  <conditionalFormatting sqref="A13">
    <cfRule type="expression" dxfId="1" priority="3">
      <formula>"""""＞0"</formula>
    </cfRule>
  </conditionalFormatting>
  <conditionalFormatting sqref="A9">
    <cfRule type="expression" dxfId="0" priority="1">
      <formula>"""""＞0"</formula>
    </cfRule>
  </conditionalFormatting>
  <dataValidations count="6">
    <dataValidation type="textLength" operator="lessThanOrEqual" showInputMessage="1" showErrorMessage="1" sqref="C3:E3" xr:uid="{00000000-0002-0000-0F00-000000000000}">
      <formula1>65</formula1>
    </dataValidation>
    <dataValidation operator="lessThanOrEqual" allowBlank="1" showInputMessage="1" showErrorMessage="1" sqref="C2:E2" xr:uid="{00000000-0002-0000-0F00-000001000000}"/>
    <dataValidation type="textLength" operator="lessThan" showInputMessage="1" showErrorMessage="1" sqref="A5:C7" xr:uid="{00000000-0002-0000-0F00-000002000000}">
      <formula1>140</formula1>
    </dataValidation>
    <dataValidation type="list" allowBlank="1" showInputMessage="1" showErrorMessage="1" sqref="D29:F29" xr:uid="{00000000-0002-0000-0F00-000003000000}">
      <formula1>"（要事前予約）,※事前予約不要"</formula1>
    </dataValidation>
    <dataValidation type="list" allowBlank="1" showInputMessage="1" showErrorMessage="1" sqref="F3" xr:uid="{00000000-0002-0000-0F00-000004000000}">
      <formula1>"該当なし,初級,中級,上級"</formula1>
    </dataValidation>
    <dataValidation type="custom" allowBlank="1" showInputMessage="1" showErrorMessage="1" sqref="A30:A32 D20 B3 D5:F5 H2:H5 E6:F7 A24:A25 D9:F10 H8:H9 D12:F12 A27:A28 D16 F16 H16:H17 H19:H20 A9:C11 A13:C15 E19" xr:uid="{00000000-0002-0000-0F00-000005000000}">
      <formula1>""</formula1>
    </dataValidation>
  </dataValidations>
  <pageMargins left="0.39370078740157483" right="0.39370078740157483" top="0.59055118110236227" bottom="0.59055118110236227" header="0.39370078740157483" footer="0.31496062992125984"/>
  <pageSetup paperSize="9" scale="54" orientation="portrait" r:id="rId1"/>
  <headerFooter alignWithMargins="0">
    <oddHeader>&amp;R&amp;10&amp;F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31"/>
  <sheetViews>
    <sheetView showGridLines="0" view="pageBreakPreview" zoomScaleNormal="100" zoomScaleSheetLayoutView="100" workbookViewId="0">
      <selection sqref="A1:E1"/>
    </sheetView>
  </sheetViews>
  <sheetFormatPr defaultRowHeight="27" customHeight="1"/>
  <cols>
    <col min="1" max="1" width="3.6640625" customWidth="1"/>
    <col min="2" max="2" width="21.88671875" style="850" customWidth="1"/>
    <col min="3" max="3" width="14.6640625" customWidth="1"/>
    <col min="4" max="4" width="6.6640625" customWidth="1"/>
    <col min="5" max="5" width="38.44140625" customWidth="1"/>
    <col min="7" max="7" width="9" customWidth="1"/>
  </cols>
  <sheetData>
    <row r="1" spans="1:6" ht="32.25" customHeight="1">
      <c r="A1" s="1907" t="s">
        <v>679</v>
      </c>
      <c r="B1" s="1907"/>
      <c r="C1" s="1907"/>
      <c r="D1" s="1907"/>
      <c r="E1" s="1907"/>
    </row>
    <row r="2" spans="1:6" ht="15" thickBot="1">
      <c r="B2" s="867"/>
    </row>
    <row r="3" spans="1:6" ht="32.25" customHeight="1" thickTop="1" thickBot="1">
      <c r="B3" s="1908" t="s">
        <v>541</v>
      </c>
      <c r="C3" s="1910" t="s">
        <v>542</v>
      </c>
      <c r="D3" s="1911"/>
      <c r="E3" s="868"/>
    </row>
    <row r="4" spans="1:6" ht="32.25" customHeight="1" thickTop="1" thickBot="1">
      <c r="B4" s="1909"/>
      <c r="C4" s="1912" t="s">
        <v>543</v>
      </c>
      <c r="D4" s="1913"/>
      <c r="E4" s="868"/>
    </row>
    <row r="5" spans="1:6" ht="32.25" customHeight="1" thickTop="1" thickBot="1">
      <c r="B5" s="1909"/>
      <c r="C5" s="1914" t="s">
        <v>544</v>
      </c>
      <c r="D5" s="1242"/>
      <c r="E5" s="869"/>
      <c r="F5" s="870"/>
    </row>
    <row r="6" spans="1:6" ht="69.900000000000006" customHeight="1" thickTop="1">
      <c r="B6" s="1915" t="s">
        <v>545</v>
      </c>
      <c r="C6" s="984" t="s">
        <v>552</v>
      </c>
      <c r="D6" s="1919"/>
      <c r="E6" s="1920"/>
    </row>
    <row r="7" spans="1:6" ht="69.900000000000006" customHeight="1" thickBot="1">
      <c r="B7" s="1916"/>
      <c r="C7" s="985" t="s">
        <v>553</v>
      </c>
      <c r="D7" s="1917"/>
      <c r="E7" s="1918"/>
    </row>
    <row r="8" spans="1:6" ht="38.25" customHeight="1" thickTop="1" thickBot="1">
      <c r="B8" s="1732" t="s">
        <v>576</v>
      </c>
      <c r="C8" s="1921" t="s">
        <v>546</v>
      </c>
      <c r="D8" s="1922"/>
      <c r="E8" s="674"/>
    </row>
    <row r="9" spans="1:6" ht="30.75" customHeight="1" thickTop="1" thickBot="1">
      <c r="B9" s="1734"/>
      <c r="C9" s="1914" t="s">
        <v>547</v>
      </c>
      <c r="D9" s="1923"/>
      <c r="E9" s="873"/>
    </row>
    <row r="10" spans="1:6" ht="66.75" customHeight="1" thickTop="1" thickBot="1">
      <c r="B10" s="916" t="s">
        <v>577</v>
      </c>
      <c r="C10" s="1924" t="s">
        <v>548</v>
      </c>
      <c r="D10" s="1925"/>
      <c r="E10" s="871"/>
    </row>
    <row r="11" spans="1:6" ht="49.5" customHeight="1" thickTop="1" thickBot="1">
      <c r="B11" s="872" t="s">
        <v>578</v>
      </c>
      <c r="C11" s="1904"/>
      <c r="D11" s="1905"/>
      <c r="E11" s="1906"/>
    </row>
    <row r="12" spans="1:6" ht="72.75" customHeight="1" thickTop="1" thickBot="1">
      <c r="A12" s="2"/>
      <c r="B12" s="872" t="s">
        <v>549</v>
      </c>
      <c r="C12" s="1904"/>
      <c r="D12" s="1905"/>
      <c r="E12" s="1906"/>
    </row>
    <row r="13" spans="1:6" ht="27" customHeight="1">
      <c r="B13" s="851"/>
    </row>
    <row r="14" spans="1:6" ht="27" customHeight="1">
      <c r="B14" s="851"/>
    </row>
    <row r="15" spans="1:6" ht="27" customHeight="1">
      <c r="B15" s="851"/>
    </row>
    <row r="16" spans="1:6" ht="27" customHeight="1">
      <c r="B16" s="851"/>
    </row>
    <row r="17" spans="2:2" ht="27" customHeight="1">
      <c r="B17" s="851"/>
    </row>
    <row r="18" spans="2:2" ht="27" customHeight="1">
      <c r="B18" s="851"/>
    </row>
    <row r="19" spans="2:2" ht="27" customHeight="1">
      <c r="B19" s="851"/>
    </row>
    <row r="20" spans="2:2" ht="27" customHeight="1">
      <c r="B20" s="851"/>
    </row>
    <row r="21" spans="2:2" ht="27" customHeight="1">
      <c r="B21" s="851"/>
    </row>
    <row r="22" spans="2:2" ht="27" customHeight="1">
      <c r="B22" s="851"/>
    </row>
    <row r="23" spans="2:2" ht="27" customHeight="1">
      <c r="B23" s="851"/>
    </row>
    <row r="24" spans="2:2" ht="27" customHeight="1">
      <c r="B24" s="851"/>
    </row>
    <row r="25" spans="2:2" ht="27" customHeight="1">
      <c r="B25" s="851"/>
    </row>
    <row r="26" spans="2:2" ht="27" customHeight="1">
      <c r="B26" s="851"/>
    </row>
    <row r="27" spans="2:2" ht="27" customHeight="1">
      <c r="B27" s="851"/>
    </row>
    <row r="28" spans="2:2" ht="27" customHeight="1">
      <c r="B28" s="851"/>
    </row>
    <row r="29" spans="2:2" ht="27" customHeight="1">
      <c r="B29" s="851"/>
    </row>
    <row r="30" spans="2:2" ht="27" customHeight="1">
      <c r="B30" s="851"/>
    </row>
    <row r="31" spans="2:2" ht="27" customHeight="1">
      <c r="B31" s="851"/>
    </row>
  </sheetData>
  <mergeCells count="14">
    <mergeCell ref="C12:E12"/>
    <mergeCell ref="A1:E1"/>
    <mergeCell ref="B3:B5"/>
    <mergeCell ref="C3:D3"/>
    <mergeCell ref="C4:D4"/>
    <mergeCell ref="C5:D5"/>
    <mergeCell ref="B6:B7"/>
    <mergeCell ref="D7:E7"/>
    <mergeCell ref="D6:E6"/>
    <mergeCell ref="B8:B9"/>
    <mergeCell ref="C8:D8"/>
    <mergeCell ref="C9:D9"/>
    <mergeCell ref="C10:D10"/>
    <mergeCell ref="C11:E11"/>
  </mergeCells>
  <phoneticPr fontId="2"/>
  <dataValidations count="1">
    <dataValidation type="list" allowBlank="1" showInputMessage="1" showErrorMessage="1" sqref="E3:E4 E8" xr:uid="{00000000-0002-0000-1000-000000000000}">
      <formula1>"可,不可"</formula1>
    </dataValidation>
  </dataValidations>
  <pageMargins left="0.75" right="0.36" top="0.83" bottom="0.51" header="0.51200000000000001" footer="0.51200000000000001"/>
  <pageSetup paperSize="9" orientation="portrait" r:id="rId1"/>
  <headerFooter alignWithMargins="0">
    <oddHeader>&amp;R&amp;10&amp;F&amp;A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24"/>
  <sheetViews>
    <sheetView view="pageBreakPreview" zoomScale="85" zoomScaleNormal="90" zoomScaleSheetLayoutView="85" workbookViewId="0">
      <pane xSplit="2" ySplit="7" topLeftCell="C8" activePane="bottomRight" state="frozen"/>
      <selection pane="topRight" activeCell="C1" sqref="C1"/>
      <selection pane="bottomLeft" activeCell="A9" sqref="A9"/>
      <selection pane="bottomRight" activeCell="H23" sqref="H23:K23"/>
    </sheetView>
  </sheetViews>
  <sheetFormatPr defaultRowHeight="13.2"/>
  <cols>
    <col min="1" max="1" width="2.33203125" customWidth="1"/>
    <col min="2" max="2" width="5.6640625" customWidth="1"/>
    <col min="3" max="3" width="3.33203125" style="525" bestFit="1" customWidth="1"/>
    <col min="4" max="7" width="12.6640625" customWidth="1"/>
    <col min="8" max="11" width="15" customWidth="1"/>
    <col min="12" max="12" width="5.33203125" customWidth="1"/>
  </cols>
  <sheetData>
    <row r="1" spans="1:21" ht="26.25" customHeight="1">
      <c r="A1" s="277" t="s">
        <v>680</v>
      </c>
      <c r="B1" s="277"/>
      <c r="C1" s="529"/>
      <c r="D1" s="277"/>
      <c r="E1" s="277"/>
      <c r="F1" s="277"/>
      <c r="G1" s="277"/>
      <c r="H1" s="277"/>
      <c r="J1" s="271"/>
      <c r="K1" s="271"/>
      <c r="L1" s="271"/>
    </row>
    <row r="2" spans="1:21" ht="7.5" customHeight="1"/>
    <row r="3" spans="1:21" ht="18.75" customHeight="1">
      <c r="A3" s="1158" t="s">
        <v>712</v>
      </c>
      <c r="B3" s="1159"/>
      <c r="C3" s="1160"/>
      <c r="D3" s="1159"/>
      <c r="E3" s="1159"/>
      <c r="F3" s="1159"/>
    </row>
    <row r="4" spans="1:21" ht="3.75" customHeight="1">
      <c r="A4" s="272"/>
    </row>
    <row r="5" spans="1:21" ht="18.75" customHeight="1">
      <c r="A5" s="272"/>
      <c r="B5" s="273" t="s">
        <v>272</v>
      </c>
    </row>
    <row r="6" spans="1:21" ht="18.75" customHeight="1">
      <c r="A6" s="274"/>
      <c r="B6" s="273" t="s">
        <v>273</v>
      </c>
    </row>
    <row r="7" spans="1:21" ht="18.75" customHeight="1">
      <c r="B7" s="777" t="s">
        <v>274</v>
      </c>
      <c r="C7" s="1947" t="s">
        <v>275</v>
      </c>
      <c r="D7" s="1945"/>
      <c r="E7" s="1945"/>
      <c r="F7" s="1945"/>
      <c r="G7" s="1946"/>
      <c r="H7" s="1944" t="s">
        <v>276</v>
      </c>
      <c r="I7" s="1945"/>
      <c r="J7" s="1945"/>
      <c r="K7" s="1946"/>
      <c r="L7" s="5"/>
      <c r="M7" s="5"/>
      <c r="N7" s="5"/>
      <c r="O7" s="5"/>
      <c r="P7" s="5"/>
      <c r="Q7" s="3"/>
      <c r="R7" s="3"/>
      <c r="S7" s="3"/>
      <c r="T7" s="3"/>
      <c r="U7" s="3"/>
    </row>
    <row r="8" spans="1:21" ht="37.5" customHeight="1">
      <c r="B8" s="778"/>
      <c r="C8" s="779" t="s">
        <v>282</v>
      </c>
      <c r="D8" s="1926" t="s">
        <v>393</v>
      </c>
      <c r="E8" s="1926"/>
      <c r="F8" s="1926"/>
      <c r="G8" s="1927"/>
      <c r="H8" s="780" t="s">
        <v>550</v>
      </c>
      <c r="I8" s="781"/>
      <c r="J8" s="781"/>
      <c r="K8" s="782"/>
      <c r="L8" s="275"/>
      <c r="M8" s="275"/>
      <c r="N8" s="275"/>
      <c r="O8" s="275"/>
      <c r="P8" s="275"/>
      <c r="Q8" s="3"/>
      <c r="R8" s="3"/>
      <c r="S8" s="3"/>
      <c r="T8" s="3"/>
      <c r="U8" s="3"/>
    </row>
    <row r="9" spans="1:21" ht="37.5" customHeight="1">
      <c r="B9" s="778"/>
      <c r="C9" s="779" t="s">
        <v>663</v>
      </c>
      <c r="D9" s="781" t="s">
        <v>512</v>
      </c>
      <c r="E9" s="781"/>
      <c r="F9" s="781"/>
      <c r="G9" s="781"/>
      <c r="H9" s="1948" t="s">
        <v>515</v>
      </c>
      <c r="I9" s="1939"/>
      <c r="J9" s="1939"/>
      <c r="K9" s="1940"/>
      <c r="L9" s="275"/>
      <c r="M9" s="275"/>
      <c r="N9" s="275"/>
      <c r="O9" s="275"/>
      <c r="P9" s="275"/>
      <c r="Q9" s="3"/>
      <c r="R9" s="3"/>
      <c r="S9" s="3"/>
      <c r="T9" s="3"/>
      <c r="U9" s="3"/>
    </row>
    <row r="10" spans="1:21" ht="37.5" customHeight="1">
      <c r="B10" s="783"/>
      <c r="C10" s="779" t="s">
        <v>664</v>
      </c>
      <c r="D10" s="781" t="s">
        <v>277</v>
      </c>
      <c r="E10" s="781"/>
      <c r="F10" s="781"/>
      <c r="G10" s="781"/>
      <c r="H10" s="1949" t="s">
        <v>715</v>
      </c>
      <c r="I10" s="1950"/>
      <c r="J10" s="1950"/>
      <c r="K10" s="1951"/>
      <c r="L10" s="276"/>
      <c r="M10" s="276"/>
      <c r="N10" s="276"/>
      <c r="O10" s="276"/>
      <c r="P10" s="276"/>
      <c r="Q10" s="3"/>
      <c r="R10" s="3"/>
      <c r="S10" s="3"/>
      <c r="T10" s="3"/>
      <c r="U10" s="3"/>
    </row>
    <row r="11" spans="1:21" ht="37.5" customHeight="1">
      <c r="B11" s="778"/>
      <c r="C11" s="779" t="s">
        <v>665</v>
      </c>
      <c r="D11" s="1938" t="s">
        <v>513</v>
      </c>
      <c r="E11" s="1952"/>
      <c r="F11" s="1952"/>
      <c r="G11" s="1953"/>
      <c r="H11" s="1954" t="s">
        <v>283</v>
      </c>
      <c r="I11" s="1939"/>
      <c r="J11" s="1939"/>
      <c r="K11" s="1940"/>
      <c r="L11" s="275"/>
      <c r="M11" s="275"/>
      <c r="N11" s="275"/>
      <c r="O11" s="275"/>
      <c r="P11" s="275"/>
      <c r="Q11" s="3"/>
      <c r="R11" s="3"/>
      <c r="S11" s="3"/>
      <c r="T11" s="3"/>
      <c r="U11" s="3"/>
    </row>
    <row r="12" spans="1:21" ht="37.5" customHeight="1">
      <c r="B12" s="778"/>
      <c r="C12" s="779" t="s">
        <v>666</v>
      </c>
      <c r="D12" s="1938" t="s">
        <v>278</v>
      </c>
      <c r="E12" s="1939"/>
      <c r="F12" s="1939"/>
      <c r="G12" s="1940"/>
      <c r="H12" s="784"/>
      <c r="I12" s="1052"/>
      <c r="J12" s="1052"/>
      <c r="K12" s="782"/>
      <c r="L12" s="275"/>
      <c r="M12" s="275"/>
      <c r="N12" s="275"/>
      <c r="O12" s="275"/>
      <c r="P12" s="275"/>
      <c r="Q12" s="3"/>
      <c r="R12" s="3"/>
      <c r="S12" s="3"/>
      <c r="T12" s="3"/>
      <c r="U12" s="3"/>
    </row>
    <row r="13" spans="1:21" ht="44.25" customHeight="1">
      <c r="B13" s="778"/>
      <c r="C13" s="779" t="s">
        <v>667</v>
      </c>
      <c r="D13" s="1942" t="s">
        <v>707</v>
      </c>
      <c r="E13" s="1942"/>
      <c r="F13" s="1942"/>
      <c r="G13" s="1943"/>
      <c r="H13" s="1928" t="s">
        <v>713</v>
      </c>
      <c r="I13" s="1926"/>
      <c r="J13" s="1926"/>
      <c r="K13" s="1927"/>
      <c r="L13" s="275"/>
      <c r="M13" s="275"/>
      <c r="N13" s="275"/>
      <c r="O13" s="275"/>
      <c r="P13" s="275"/>
      <c r="Q13" s="3"/>
      <c r="R13" s="3"/>
      <c r="S13" s="3"/>
      <c r="T13" s="3"/>
      <c r="U13" s="3"/>
    </row>
    <row r="14" spans="1:21" ht="51" customHeight="1">
      <c r="B14" s="778"/>
      <c r="C14" s="530" t="s">
        <v>668</v>
      </c>
      <c r="D14" s="781" t="s">
        <v>517</v>
      </c>
      <c r="E14" s="781"/>
      <c r="F14" s="781"/>
      <c r="G14" s="781"/>
      <c r="H14" s="1948" t="s">
        <v>706</v>
      </c>
      <c r="I14" s="1939"/>
      <c r="J14" s="1939"/>
      <c r="K14" s="1940"/>
      <c r="L14" s="275"/>
      <c r="M14" s="275"/>
      <c r="N14" s="275"/>
      <c r="O14" s="275"/>
      <c r="P14" s="275"/>
      <c r="Q14" s="3"/>
      <c r="R14" s="3"/>
      <c r="S14" s="3"/>
      <c r="T14" s="3"/>
      <c r="U14" s="3"/>
    </row>
    <row r="15" spans="1:21" ht="64.5" customHeight="1">
      <c r="B15" s="778"/>
      <c r="C15" s="530" t="s">
        <v>669</v>
      </c>
      <c r="D15" s="781" t="s">
        <v>540</v>
      </c>
      <c r="E15" s="781"/>
      <c r="F15" s="781"/>
      <c r="G15" s="781"/>
      <c r="H15" s="1948" t="s">
        <v>693</v>
      </c>
      <c r="I15" s="1939"/>
      <c r="J15" s="1939"/>
      <c r="K15" s="1940"/>
      <c r="L15" s="275"/>
      <c r="M15" s="275"/>
      <c r="N15" s="275"/>
      <c r="O15" s="275"/>
      <c r="P15" s="275"/>
      <c r="Q15" s="3"/>
      <c r="R15" s="3"/>
      <c r="S15" s="3"/>
      <c r="T15" s="3"/>
      <c r="U15" s="3"/>
    </row>
    <row r="16" spans="1:21" ht="37.5" customHeight="1">
      <c r="B16" s="785"/>
      <c r="C16" s="530" t="s">
        <v>670</v>
      </c>
      <c r="D16" s="781" t="s">
        <v>279</v>
      </c>
      <c r="E16" s="781"/>
      <c r="F16" s="781"/>
      <c r="G16" s="781"/>
      <c r="H16" s="1928" t="s">
        <v>694</v>
      </c>
      <c r="I16" s="1926"/>
      <c r="J16" s="1926"/>
      <c r="K16" s="1927"/>
      <c r="L16" s="3"/>
      <c r="M16" s="3"/>
      <c r="N16" s="3"/>
      <c r="O16" s="3"/>
      <c r="P16" s="3"/>
      <c r="Q16" s="3"/>
      <c r="R16" s="3"/>
      <c r="S16" s="3"/>
      <c r="T16" s="3"/>
      <c r="U16" s="3"/>
    </row>
    <row r="17" spans="2:21" ht="50.1" customHeight="1">
      <c r="B17" s="785"/>
      <c r="C17" s="530" t="s">
        <v>671</v>
      </c>
      <c r="D17" s="781" t="s">
        <v>280</v>
      </c>
      <c r="E17" s="781"/>
      <c r="F17" s="781"/>
      <c r="G17" s="781"/>
      <c r="H17" s="1941" t="s">
        <v>695</v>
      </c>
      <c r="I17" s="1932"/>
      <c r="J17" s="1932"/>
      <c r="K17" s="1933"/>
      <c r="L17" s="3"/>
      <c r="M17" s="3"/>
      <c r="N17" s="3"/>
      <c r="O17" s="3"/>
      <c r="P17" s="3"/>
      <c r="Q17" s="3"/>
      <c r="R17" s="3"/>
      <c r="S17" s="3"/>
      <c r="T17" s="3"/>
      <c r="U17" s="3"/>
    </row>
    <row r="18" spans="2:21" ht="37.5" customHeight="1">
      <c r="B18" s="785"/>
      <c r="C18" s="530" t="s">
        <v>672</v>
      </c>
      <c r="D18" s="1926" t="s">
        <v>514</v>
      </c>
      <c r="E18" s="1926"/>
      <c r="F18" s="1926"/>
      <c r="G18" s="1927"/>
      <c r="H18" s="1937" t="s">
        <v>696</v>
      </c>
      <c r="I18" s="1937"/>
      <c r="J18" s="1937"/>
      <c r="K18" s="1937"/>
      <c r="L18" s="3"/>
      <c r="M18" s="3"/>
      <c r="N18" s="3"/>
      <c r="O18" s="3"/>
      <c r="P18" s="3"/>
      <c r="Q18" s="3"/>
      <c r="R18" s="3"/>
      <c r="S18" s="3"/>
      <c r="T18" s="3"/>
      <c r="U18" s="3"/>
    </row>
    <row r="19" spans="2:21" ht="37.5" customHeight="1">
      <c r="B19" s="785"/>
      <c r="C19" s="530" t="s">
        <v>673</v>
      </c>
      <c r="D19" s="1926" t="s">
        <v>281</v>
      </c>
      <c r="E19" s="1926"/>
      <c r="F19" s="1926"/>
      <c r="G19" s="1927"/>
      <c r="H19" s="1937" t="s">
        <v>697</v>
      </c>
      <c r="I19" s="1937"/>
      <c r="J19" s="1937"/>
      <c r="K19" s="1937"/>
      <c r="L19" s="3"/>
      <c r="M19" s="3"/>
      <c r="N19" s="3"/>
      <c r="O19" s="3"/>
      <c r="P19" s="3"/>
      <c r="Q19" s="3"/>
      <c r="R19" s="3"/>
      <c r="S19" s="3"/>
      <c r="T19" s="3"/>
      <c r="U19" s="3"/>
    </row>
    <row r="20" spans="2:21" ht="37.5" customHeight="1">
      <c r="B20" s="785"/>
      <c r="C20" s="530" t="s">
        <v>674</v>
      </c>
      <c r="D20" s="1926" t="s">
        <v>516</v>
      </c>
      <c r="E20" s="1926"/>
      <c r="F20" s="1926"/>
      <c r="G20" s="1927"/>
      <c r="H20" s="1929" t="s">
        <v>698</v>
      </c>
      <c r="I20" s="1930"/>
      <c r="J20" s="1930"/>
      <c r="K20" s="1931"/>
      <c r="L20" s="3"/>
      <c r="M20" s="3"/>
      <c r="N20" s="3"/>
      <c r="O20" s="3"/>
      <c r="P20" s="3"/>
      <c r="Q20" s="3"/>
      <c r="R20" s="3"/>
      <c r="S20" s="3"/>
      <c r="T20" s="3"/>
      <c r="U20" s="3"/>
    </row>
    <row r="21" spans="2:21" s="546" customFormat="1" ht="37.5" customHeight="1">
      <c r="B21" s="786"/>
      <c r="C21" s="1155" t="s">
        <v>675</v>
      </c>
      <c r="D21" s="1926" t="s">
        <v>716</v>
      </c>
      <c r="E21" s="1926"/>
      <c r="F21" s="1926"/>
      <c r="G21" s="1927"/>
      <c r="H21" s="1937" t="s">
        <v>678</v>
      </c>
      <c r="I21" s="1937"/>
      <c r="J21" s="1937"/>
      <c r="K21" s="1937"/>
      <c r="L21" s="599"/>
      <c r="M21" s="599"/>
      <c r="N21" s="599"/>
      <c r="O21" s="599"/>
      <c r="P21" s="599"/>
      <c r="Q21" s="599"/>
      <c r="R21" s="599"/>
      <c r="S21" s="599"/>
      <c r="T21" s="599"/>
      <c r="U21" s="599"/>
    </row>
    <row r="22" spans="2:21" ht="37.5" customHeight="1">
      <c r="B22" s="787"/>
      <c r="C22" s="1155" t="s">
        <v>676</v>
      </c>
      <c r="D22" s="1926" t="s">
        <v>373</v>
      </c>
      <c r="E22" s="1926"/>
      <c r="F22" s="1926"/>
      <c r="G22" s="1927"/>
      <c r="H22" s="1929" t="s">
        <v>699</v>
      </c>
      <c r="I22" s="1930"/>
      <c r="J22" s="1930"/>
      <c r="K22" s="1931"/>
      <c r="L22" s="3"/>
      <c r="M22" s="3"/>
      <c r="N22" s="3"/>
      <c r="O22" s="3"/>
      <c r="P22" s="3"/>
      <c r="Q22" s="3"/>
      <c r="R22" s="3"/>
      <c r="S22" s="3"/>
      <c r="T22" s="3"/>
      <c r="U22" s="3"/>
    </row>
    <row r="23" spans="2:21" ht="55.2" customHeight="1">
      <c r="B23" s="787"/>
      <c r="C23" s="788" t="s">
        <v>677</v>
      </c>
      <c r="D23" s="1932" t="s">
        <v>640</v>
      </c>
      <c r="E23" s="1932"/>
      <c r="F23" s="1932"/>
      <c r="G23" s="1933"/>
      <c r="H23" s="1934" t="s">
        <v>717</v>
      </c>
      <c r="I23" s="1935"/>
      <c r="J23" s="1935"/>
      <c r="K23" s="1936"/>
      <c r="L23" s="3"/>
      <c r="M23" s="3"/>
      <c r="N23" s="3"/>
      <c r="O23" s="3"/>
      <c r="P23" s="3"/>
      <c r="Q23" s="3"/>
      <c r="R23" s="3"/>
      <c r="S23" s="3"/>
      <c r="T23" s="3"/>
      <c r="U23" s="3"/>
    </row>
    <row r="24" spans="2:21" ht="37.5" customHeight="1">
      <c r="B24" s="787"/>
      <c r="C24" s="788" t="s">
        <v>511</v>
      </c>
      <c r="D24" s="1926" t="s">
        <v>686</v>
      </c>
      <c r="E24" s="1926"/>
      <c r="F24" s="1926"/>
      <c r="G24" s="1927"/>
      <c r="H24" s="1928" t="s">
        <v>678</v>
      </c>
      <c r="I24" s="1926"/>
      <c r="J24" s="1926"/>
      <c r="K24" s="1927"/>
      <c r="L24" s="3"/>
      <c r="M24" s="3"/>
      <c r="N24" s="3"/>
      <c r="O24" s="3"/>
      <c r="P24" s="3"/>
      <c r="Q24" s="3"/>
      <c r="R24" s="3"/>
      <c r="S24" s="3"/>
      <c r="T24" s="3"/>
      <c r="U24" s="3"/>
    </row>
  </sheetData>
  <mergeCells count="28">
    <mergeCell ref="D11:G11"/>
    <mergeCell ref="H11:K11"/>
    <mergeCell ref="D19:G19"/>
    <mergeCell ref="H19:K19"/>
    <mergeCell ref="H14:K14"/>
    <mergeCell ref="H15:K15"/>
    <mergeCell ref="H13:K13"/>
    <mergeCell ref="H7:K7"/>
    <mergeCell ref="C7:G7"/>
    <mergeCell ref="D8:G8"/>
    <mergeCell ref="H9:K9"/>
    <mergeCell ref="H10:K10"/>
    <mergeCell ref="H21:K21"/>
    <mergeCell ref="D12:G12"/>
    <mergeCell ref="H17:K17"/>
    <mergeCell ref="D18:G18"/>
    <mergeCell ref="H18:K18"/>
    <mergeCell ref="H16:K16"/>
    <mergeCell ref="D20:G20"/>
    <mergeCell ref="H20:K20"/>
    <mergeCell ref="D21:G21"/>
    <mergeCell ref="D13:G13"/>
    <mergeCell ref="D24:G24"/>
    <mergeCell ref="H24:K24"/>
    <mergeCell ref="D22:G22"/>
    <mergeCell ref="H22:K22"/>
    <mergeCell ref="D23:G23"/>
    <mergeCell ref="H23:K23"/>
  </mergeCells>
  <phoneticPr fontId="2"/>
  <pageMargins left="0.39370078740157483" right="0.39370078740157483" top="0.59055118110236227" bottom="0.59055118110236227" header="0.39370078740157483" footer="0.31496062992125984"/>
  <pageSetup paperSize="9" scale="76" orientation="portrait" r:id="rId1"/>
  <headerFooter alignWithMargins="0">
    <oddHeader>&amp;R&amp;10&amp;F</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2"/>
  </sheetPr>
  <dimension ref="A2:B42"/>
  <sheetViews>
    <sheetView workbookViewId="0">
      <selection activeCell="B26" sqref="B26"/>
    </sheetView>
  </sheetViews>
  <sheetFormatPr defaultRowHeight="13.2"/>
  <cols>
    <col min="1" max="1" width="17.21875" style="953" bestFit="1" customWidth="1"/>
  </cols>
  <sheetData>
    <row r="2" spans="1:2">
      <c r="A2" s="953">
        <v>44684</v>
      </c>
      <c r="B2" t="str">
        <f>TEXT(A2,"aaa")</f>
        <v>火</v>
      </c>
    </row>
    <row r="3" spans="1:2">
      <c r="A3" s="953">
        <v>44685</v>
      </c>
      <c r="B3" t="str">
        <f t="shared" ref="B3:B42" si="0">TEXT(A3,"aaa")</f>
        <v>水</v>
      </c>
    </row>
    <row r="4" spans="1:2">
      <c r="A4" s="953">
        <v>44686</v>
      </c>
      <c r="B4" t="str">
        <f t="shared" si="0"/>
        <v>木</v>
      </c>
    </row>
    <row r="5" spans="1:2">
      <c r="A5" s="953">
        <v>44760</v>
      </c>
      <c r="B5" t="str">
        <f t="shared" si="0"/>
        <v>月</v>
      </c>
    </row>
    <row r="6" spans="1:2">
      <c r="A6" s="953">
        <v>44784</v>
      </c>
      <c r="B6" t="str">
        <f t="shared" si="0"/>
        <v>木</v>
      </c>
    </row>
    <row r="7" spans="1:2">
      <c r="A7" s="953">
        <v>44823</v>
      </c>
      <c r="B7" t="str">
        <f t="shared" si="0"/>
        <v>月</v>
      </c>
    </row>
    <row r="8" spans="1:2">
      <c r="A8" s="953">
        <v>44827</v>
      </c>
      <c r="B8" t="str">
        <f t="shared" si="0"/>
        <v>金</v>
      </c>
    </row>
    <row r="9" spans="1:2">
      <c r="A9" s="953">
        <v>44844</v>
      </c>
      <c r="B9" t="str">
        <f t="shared" si="0"/>
        <v>月</v>
      </c>
    </row>
    <row r="10" spans="1:2">
      <c r="A10" s="953">
        <v>44868</v>
      </c>
      <c r="B10" t="str">
        <f t="shared" si="0"/>
        <v>木</v>
      </c>
    </row>
    <row r="11" spans="1:2">
      <c r="A11" s="953">
        <v>44888</v>
      </c>
      <c r="B11" t="str">
        <f t="shared" si="0"/>
        <v>水</v>
      </c>
    </row>
    <row r="12" spans="1:2">
      <c r="A12" s="953">
        <v>44924</v>
      </c>
      <c r="B12" t="str">
        <f t="shared" si="0"/>
        <v>木</v>
      </c>
    </row>
    <row r="13" spans="1:2">
      <c r="A13" s="953">
        <v>44925</v>
      </c>
      <c r="B13" t="str">
        <f t="shared" si="0"/>
        <v>金</v>
      </c>
    </row>
    <row r="14" spans="1:2">
      <c r="A14" s="953">
        <v>44926</v>
      </c>
      <c r="B14" t="str">
        <f t="shared" si="0"/>
        <v>土</v>
      </c>
    </row>
    <row r="15" spans="1:2">
      <c r="A15" s="953">
        <v>44927</v>
      </c>
      <c r="B15" t="str">
        <f t="shared" si="0"/>
        <v>日</v>
      </c>
    </row>
    <row r="16" spans="1:2">
      <c r="A16" s="953">
        <v>44928</v>
      </c>
      <c r="B16" t="str">
        <f t="shared" si="0"/>
        <v>月</v>
      </c>
    </row>
    <row r="17" spans="1:2">
      <c r="A17" s="953">
        <v>44929</v>
      </c>
      <c r="B17" t="str">
        <f t="shared" si="0"/>
        <v>火</v>
      </c>
    </row>
    <row r="18" spans="1:2">
      <c r="A18" s="953">
        <v>44935</v>
      </c>
      <c r="B18" t="str">
        <f t="shared" si="0"/>
        <v>月</v>
      </c>
    </row>
    <row r="19" spans="1:2">
      <c r="A19" s="953">
        <v>44980</v>
      </c>
      <c r="B19" t="str">
        <f t="shared" si="0"/>
        <v>木</v>
      </c>
    </row>
    <row r="20" spans="1:2">
      <c r="A20" s="953">
        <v>45006</v>
      </c>
      <c r="B20" t="str">
        <f t="shared" si="0"/>
        <v>火</v>
      </c>
    </row>
    <row r="21" spans="1:2">
      <c r="A21" s="953">
        <v>45049</v>
      </c>
      <c r="B21" t="str">
        <f t="shared" si="0"/>
        <v>水</v>
      </c>
    </row>
    <row r="22" spans="1:2">
      <c r="A22" s="953">
        <v>45050</v>
      </c>
      <c r="B22" t="str">
        <f t="shared" si="0"/>
        <v>木</v>
      </c>
    </row>
    <row r="23" spans="1:2">
      <c r="A23" s="953">
        <v>45051</v>
      </c>
      <c r="B23" t="str">
        <f t="shared" si="0"/>
        <v>金</v>
      </c>
    </row>
    <row r="24" spans="1:2">
      <c r="A24" s="953">
        <v>45124</v>
      </c>
      <c r="B24" t="str">
        <f t="shared" si="0"/>
        <v>月</v>
      </c>
    </row>
    <row r="25" spans="1:2">
      <c r="A25" s="953">
        <v>45149</v>
      </c>
      <c r="B25" t="str">
        <f t="shared" si="0"/>
        <v>金</v>
      </c>
    </row>
    <row r="26" spans="1:2">
      <c r="A26" s="953">
        <v>45187</v>
      </c>
      <c r="B26" t="str">
        <f t="shared" si="0"/>
        <v>月</v>
      </c>
    </row>
    <row r="27" spans="1:2">
      <c r="A27" s="953">
        <v>45208</v>
      </c>
      <c r="B27" t="str">
        <f t="shared" si="0"/>
        <v>月</v>
      </c>
    </row>
    <row r="28" spans="1:2">
      <c r="A28" s="953">
        <v>45233</v>
      </c>
      <c r="B28" t="str">
        <f t="shared" si="0"/>
        <v>金</v>
      </c>
    </row>
    <row r="29" spans="1:2">
      <c r="A29" s="953">
        <v>45253</v>
      </c>
      <c r="B29" t="str">
        <f t="shared" si="0"/>
        <v>木</v>
      </c>
    </row>
    <row r="30" spans="1:2">
      <c r="A30" s="953">
        <v>45289</v>
      </c>
      <c r="B30" t="str">
        <f t="shared" si="0"/>
        <v>金</v>
      </c>
    </row>
    <row r="31" spans="1:2">
      <c r="A31" s="953">
        <v>45290</v>
      </c>
      <c r="B31" t="str">
        <f t="shared" si="0"/>
        <v>土</v>
      </c>
    </row>
    <row r="32" spans="1:2">
      <c r="A32" s="953">
        <v>45291</v>
      </c>
      <c r="B32" t="str">
        <f t="shared" si="0"/>
        <v>日</v>
      </c>
    </row>
    <row r="33" spans="1:2">
      <c r="A33" s="953">
        <v>45292</v>
      </c>
      <c r="B33" t="str">
        <f t="shared" si="0"/>
        <v>月</v>
      </c>
    </row>
    <row r="34" spans="1:2">
      <c r="A34" s="953">
        <v>45293</v>
      </c>
      <c r="B34" t="str">
        <f t="shared" si="0"/>
        <v>火</v>
      </c>
    </row>
    <row r="35" spans="1:2">
      <c r="A35" s="953">
        <v>45294</v>
      </c>
      <c r="B35" t="str">
        <f t="shared" si="0"/>
        <v>水</v>
      </c>
    </row>
    <row r="36" spans="1:2">
      <c r="A36" s="953">
        <v>45299</v>
      </c>
      <c r="B36" t="str">
        <f t="shared" si="0"/>
        <v>月</v>
      </c>
    </row>
    <row r="37" spans="1:2">
      <c r="A37" s="953">
        <v>45334</v>
      </c>
      <c r="B37" t="str">
        <f t="shared" si="0"/>
        <v>月</v>
      </c>
    </row>
    <row r="38" spans="1:2">
      <c r="A38" s="953">
        <v>45345</v>
      </c>
      <c r="B38" t="str">
        <f t="shared" si="0"/>
        <v>金</v>
      </c>
    </row>
    <row r="39" spans="1:2">
      <c r="A39" s="953">
        <v>45371</v>
      </c>
      <c r="B39" t="str">
        <f t="shared" si="0"/>
        <v>水</v>
      </c>
    </row>
    <row r="40" spans="1:2">
      <c r="A40" s="953">
        <v>45411</v>
      </c>
      <c r="B40" t="str">
        <f t="shared" si="0"/>
        <v>月</v>
      </c>
    </row>
    <row r="41" spans="1:2">
      <c r="A41" s="953">
        <v>45415</v>
      </c>
      <c r="B41" t="str">
        <f t="shared" si="0"/>
        <v>金</v>
      </c>
    </row>
    <row r="42" spans="1:2">
      <c r="A42" s="953">
        <v>45418</v>
      </c>
      <c r="B42" t="str">
        <f t="shared" si="0"/>
        <v>月</v>
      </c>
    </row>
  </sheetData>
  <sheetProtection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50"/>
  <sheetViews>
    <sheetView showZeros="0" view="pageBreakPreview" zoomScale="80" zoomScaleNormal="100" zoomScaleSheetLayoutView="80" workbookViewId="0">
      <selection activeCell="R28" sqref="R28"/>
    </sheetView>
  </sheetViews>
  <sheetFormatPr defaultRowHeight="13.2"/>
  <cols>
    <col min="1" max="1" width="0.77734375" customWidth="1"/>
    <col min="2" max="2" width="22.33203125" style="1" customWidth="1"/>
    <col min="3" max="14" width="6.33203125" customWidth="1"/>
    <col min="15" max="15" width="1.109375" customWidth="1"/>
  </cols>
  <sheetData>
    <row r="1" spans="1:19" ht="24" customHeight="1">
      <c r="A1" s="1363" t="s">
        <v>650</v>
      </c>
      <c r="B1" s="1363"/>
      <c r="C1" s="1363"/>
      <c r="D1" s="1363"/>
      <c r="E1" s="1363"/>
      <c r="F1" s="1363"/>
      <c r="G1" s="1363"/>
      <c r="H1" s="1363"/>
      <c r="I1" s="1363"/>
      <c r="J1" s="1363"/>
      <c r="K1" s="1363"/>
      <c r="L1" s="1363"/>
      <c r="M1" s="1363"/>
      <c r="N1" s="1363"/>
    </row>
    <row r="2" spans="1:19" ht="12.75" customHeight="1" thickBot="1">
      <c r="A2" s="20"/>
      <c r="B2" s="20"/>
      <c r="C2" s="20"/>
      <c r="D2" s="20"/>
      <c r="E2" s="20"/>
      <c r="F2" s="20"/>
      <c r="G2" s="20"/>
      <c r="H2" s="20"/>
      <c r="I2" s="20"/>
      <c r="J2" s="20"/>
      <c r="K2" s="20"/>
      <c r="L2" s="20"/>
      <c r="M2" s="20"/>
      <c r="N2" s="20"/>
    </row>
    <row r="3" spans="1:19" ht="24" customHeight="1" thickBot="1">
      <c r="A3" s="2" t="s">
        <v>203</v>
      </c>
      <c r="G3" s="3"/>
      <c r="H3" s="3"/>
      <c r="I3" s="1329">
        <f>+入力表!C53</f>
        <v>0</v>
      </c>
      <c r="J3" s="1330"/>
      <c r="K3" s="1330"/>
      <c r="L3" s="1330"/>
      <c r="M3" s="1330"/>
      <c r="N3" s="1331"/>
    </row>
    <row r="4" spans="1:19" ht="10.5" customHeight="1" thickBot="1"/>
    <row r="5" spans="1:19" ht="30" customHeight="1">
      <c r="B5" s="16" t="s">
        <v>65</v>
      </c>
      <c r="C5" s="1364">
        <f>入力表!B7</f>
        <v>0</v>
      </c>
      <c r="D5" s="1365"/>
      <c r="E5" s="1365"/>
      <c r="F5" s="1365"/>
      <c r="G5" s="1365"/>
      <c r="H5" s="1365"/>
      <c r="I5" s="1365"/>
      <c r="J5" s="1365"/>
      <c r="K5" s="1365"/>
      <c r="L5" s="1365"/>
      <c r="M5" s="1365"/>
      <c r="N5" s="1366"/>
      <c r="O5" s="1"/>
    </row>
    <row r="6" spans="1:19" ht="30" customHeight="1">
      <c r="B6" s="753" t="s">
        <v>467</v>
      </c>
      <c r="C6" s="1367">
        <f>入力表!C7</f>
        <v>0</v>
      </c>
      <c r="D6" s="1313"/>
      <c r="E6" s="1313"/>
      <c r="F6" s="1313"/>
      <c r="G6" s="1313"/>
      <c r="H6" s="1313"/>
      <c r="I6" s="1313"/>
      <c r="J6" s="1313"/>
      <c r="K6" s="1313"/>
      <c r="L6" s="1313"/>
      <c r="M6" s="1313"/>
      <c r="N6" s="1315"/>
    </row>
    <row r="7" spans="1:19" ht="20.25" customHeight="1">
      <c r="B7" s="1371" t="s">
        <v>12</v>
      </c>
      <c r="C7" s="1368">
        <f>入力表!D7</f>
        <v>0</v>
      </c>
      <c r="D7" s="1369"/>
      <c r="E7" s="1369"/>
      <c r="F7" s="1369"/>
      <c r="G7" s="1369"/>
      <c r="H7" s="1369"/>
      <c r="I7" s="1369"/>
      <c r="J7" s="1369"/>
      <c r="K7" s="1369"/>
      <c r="L7" s="1369"/>
      <c r="M7" s="1369"/>
      <c r="N7" s="1370"/>
    </row>
    <row r="8" spans="1:19" ht="20.25" customHeight="1">
      <c r="B8" s="1372"/>
      <c r="C8" s="1373">
        <f>入力表!E7</f>
        <v>0</v>
      </c>
      <c r="D8" s="1240"/>
      <c r="E8" s="1374"/>
      <c r="F8" s="1374"/>
      <c r="G8" s="1374"/>
      <c r="H8" s="1374"/>
      <c r="I8" s="1374"/>
      <c r="J8" s="1374"/>
      <c r="K8" s="1374"/>
      <c r="L8" s="1374"/>
      <c r="M8" s="1374"/>
      <c r="N8" s="1375"/>
    </row>
    <row r="9" spans="1:19" ht="24.75" customHeight="1">
      <c r="B9" s="69" t="s">
        <v>31</v>
      </c>
      <c r="C9" s="1332">
        <f>入力表!F7</f>
        <v>0</v>
      </c>
      <c r="D9" s="1333"/>
      <c r="E9" s="1333"/>
      <c r="F9" s="1333"/>
      <c r="G9" s="1333"/>
      <c r="H9" s="1333"/>
      <c r="I9" s="1333"/>
      <c r="J9" s="1333"/>
      <c r="K9" s="1333"/>
      <c r="L9" s="1333"/>
      <c r="M9" s="1333"/>
      <c r="N9" s="1334"/>
    </row>
    <row r="10" spans="1:19" ht="30" customHeight="1">
      <c r="B10" s="120" t="s">
        <v>11</v>
      </c>
      <c r="C10" s="1378">
        <f>入力表!O7</f>
        <v>0</v>
      </c>
      <c r="D10" s="1379"/>
      <c r="E10" s="1379"/>
      <c r="F10" s="1379"/>
      <c r="G10" s="1379"/>
      <c r="H10" s="1379"/>
      <c r="I10" s="1379"/>
      <c r="J10" s="1379"/>
      <c r="K10" s="1379"/>
      <c r="L10" s="1379"/>
      <c r="M10" s="1379"/>
      <c r="N10" s="1380"/>
    </row>
    <row r="11" spans="1:19" ht="36" customHeight="1">
      <c r="B11" s="15" t="s">
        <v>59</v>
      </c>
      <c r="C11" s="1367">
        <f>入力表!P7</f>
        <v>0</v>
      </c>
      <c r="D11" s="1313"/>
      <c r="E11" s="1313"/>
      <c r="F11" s="1313"/>
      <c r="G11" s="1313"/>
      <c r="H11" s="1313"/>
      <c r="I11" s="1313"/>
      <c r="J11" s="1313"/>
      <c r="K11" s="1313"/>
      <c r="L11" s="1313"/>
      <c r="M11" s="1313"/>
      <c r="N11" s="1315"/>
    </row>
    <row r="12" spans="1:19" ht="28.5" customHeight="1">
      <c r="B12" s="754" t="s">
        <v>480</v>
      </c>
      <c r="C12" s="1367">
        <f>入力表!Q7</f>
        <v>0</v>
      </c>
      <c r="D12" s="1313"/>
      <c r="E12" s="1313"/>
      <c r="F12" s="1313"/>
      <c r="G12" s="1313"/>
      <c r="H12" s="1313"/>
      <c r="I12" s="1313"/>
      <c r="J12" s="1313"/>
      <c r="K12" s="1313"/>
      <c r="L12" s="1313"/>
      <c r="M12" s="1313"/>
      <c r="N12" s="1315"/>
    </row>
    <row r="13" spans="1:19" ht="30" customHeight="1">
      <c r="B13" s="1376" t="s">
        <v>22</v>
      </c>
      <c r="C13" s="1381" t="s">
        <v>197</v>
      </c>
      <c r="D13" s="1382"/>
      <c r="E13" s="1383">
        <f>入力表!R7</f>
        <v>0</v>
      </c>
      <c r="F13" s="1384"/>
      <c r="G13" s="1321"/>
      <c r="H13" s="1321"/>
      <c r="I13" s="1385"/>
      <c r="J13" s="1385"/>
      <c r="K13" s="1385"/>
      <c r="L13" s="1385"/>
      <c r="M13" s="1385"/>
      <c r="N13" s="1386"/>
      <c r="O13" s="12"/>
      <c r="P13" s="5"/>
      <c r="Q13" s="5"/>
      <c r="R13" s="5"/>
      <c r="S13" s="5"/>
    </row>
    <row r="14" spans="1:19" ht="30" customHeight="1">
      <c r="B14" s="1377"/>
      <c r="C14" s="1340" t="s">
        <v>20</v>
      </c>
      <c r="D14" s="1341"/>
      <c r="E14" s="1348">
        <f>入力表!S7</f>
        <v>0</v>
      </c>
      <c r="F14" s="1349"/>
      <c r="G14" s="1349"/>
      <c r="H14" s="1349"/>
      <c r="I14" s="1349"/>
      <c r="J14" s="1349"/>
      <c r="K14" s="1349"/>
      <c r="L14" s="1349"/>
      <c r="M14" s="1349"/>
      <c r="N14" s="1350"/>
    </row>
    <row r="15" spans="1:19" ht="30" customHeight="1">
      <c r="B15" s="1377"/>
      <c r="C15" s="1340" t="s">
        <v>21</v>
      </c>
      <c r="D15" s="1341"/>
      <c r="E15" s="1348">
        <f>入力表!T7</f>
        <v>0</v>
      </c>
      <c r="F15" s="1349"/>
      <c r="G15" s="1349"/>
      <c r="H15" s="1349"/>
      <c r="I15" s="1349"/>
      <c r="J15" s="1349"/>
      <c r="K15" s="1349"/>
      <c r="L15" s="1349"/>
      <c r="M15" s="1349"/>
      <c r="N15" s="1350"/>
    </row>
    <row r="16" spans="1:19" ht="30" customHeight="1">
      <c r="B16" s="1377"/>
      <c r="C16" s="1354" t="s">
        <v>205</v>
      </c>
      <c r="D16" s="1355"/>
      <c r="E16" s="1351">
        <f>入力表!U7</f>
        <v>0</v>
      </c>
      <c r="F16" s="1352"/>
      <c r="G16" s="1352"/>
      <c r="H16" s="1352"/>
      <c r="I16" s="1352"/>
      <c r="J16" s="1352"/>
      <c r="K16" s="1352"/>
      <c r="L16" s="1352"/>
      <c r="M16" s="1352"/>
      <c r="N16" s="1353"/>
    </row>
    <row r="17" spans="2:25" ht="27" customHeight="1">
      <c r="B17" s="1417" t="s">
        <v>359</v>
      </c>
      <c r="C17" s="1420" t="s">
        <v>315</v>
      </c>
      <c r="D17" s="1421"/>
      <c r="E17" s="1356">
        <f>入力表!V7</f>
        <v>0</v>
      </c>
      <c r="F17" s="1357"/>
      <c r="G17" s="1358"/>
      <c r="H17" s="1358"/>
      <c r="I17" s="1359"/>
      <c r="J17" s="1359"/>
      <c r="K17" s="1359"/>
      <c r="L17" s="1359"/>
      <c r="M17" s="1359"/>
      <c r="N17" s="1360"/>
      <c r="O17" s="5"/>
      <c r="P17" s="5"/>
      <c r="Q17" s="5"/>
      <c r="R17" s="5"/>
      <c r="S17" s="5"/>
    </row>
    <row r="18" spans="2:25" ht="27" customHeight="1">
      <c r="B18" s="1418"/>
      <c r="C18" s="1361" t="s">
        <v>316</v>
      </c>
      <c r="D18" s="1362"/>
      <c r="E18" s="1295">
        <f>入力表!W7</f>
        <v>0</v>
      </c>
      <c r="F18" s="1296"/>
      <c r="G18" s="1296"/>
      <c r="H18" s="1296"/>
      <c r="I18" s="1296"/>
      <c r="J18" s="1296"/>
      <c r="K18" s="1296"/>
      <c r="L18" s="1296"/>
      <c r="M18" s="1296"/>
      <c r="N18" s="1297"/>
    </row>
    <row r="19" spans="2:25" ht="27" customHeight="1">
      <c r="B19" s="1419"/>
      <c r="C19" s="1335" t="s">
        <v>318</v>
      </c>
      <c r="D19" s="1336"/>
      <c r="E19" s="1337">
        <f>入力表!X7</f>
        <v>0</v>
      </c>
      <c r="F19" s="1338"/>
      <c r="G19" s="1338"/>
      <c r="H19" s="1338"/>
      <c r="I19" s="1338"/>
      <c r="J19" s="1338"/>
      <c r="K19" s="1338"/>
      <c r="L19" s="1338"/>
      <c r="M19" s="1338"/>
      <c r="N19" s="1339"/>
    </row>
    <row r="20" spans="2:25" ht="36" customHeight="1" thickBot="1">
      <c r="B20" s="17" t="s">
        <v>387</v>
      </c>
      <c r="C20" s="1304">
        <f>入力表!B13</f>
        <v>0</v>
      </c>
      <c r="D20" s="1305"/>
      <c r="E20" s="1305"/>
      <c r="F20" s="1305"/>
      <c r="G20" s="1261" t="s">
        <v>196</v>
      </c>
      <c r="H20" s="1261"/>
      <c r="I20" s="1261"/>
      <c r="J20" s="1261"/>
      <c r="K20" s="1261"/>
      <c r="L20" s="1261"/>
      <c r="M20" s="1261"/>
      <c r="N20" s="1389"/>
    </row>
    <row r="21" spans="2:25" ht="30" customHeight="1" thickTop="1" thickBot="1">
      <c r="B21" s="995" t="s">
        <v>505</v>
      </c>
      <c r="C21" s="1424">
        <f>入力表!C13</f>
        <v>0</v>
      </c>
      <c r="D21" s="1423"/>
      <c r="E21" s="1403" t="s">
        <v>67</v>
      </c>
      <c r="F21" s="1404"/>
      <c r="G21" s="1402" t="s">
        <v>320</v>
      </c>
      <c r="H21" s="1402"/>
      <c r="I21" s="1400">
        <f>入力表!D13</f>
        <v>0</v>
      </c>
      <c r="J21" s="1400"/>
      <c r="K21" s="1402" t="s">
        <v>321</v>
      </c>
      <c r="L21" s="1402"/>
      <c r="M21" s="1400">
        <f>入力表!E13</f>
        <v>0</v>
      </c>
      <c r="N21" s="1401"/>
    </row>
    <row r="22" spans="2:25" ht="30" customHeight="1" thickTop="1" thickBot="1">
      <c r="B22" s="994" t="s">
        <v>364</v>
      </c>
      <c r="C22" s="1422">
        <f>入力表!F13</f>
        <v>0</v>
      </c>
      <c r="D22" s="1423"/>
      <c r="E22" s="1403" t="s">
        <v>67</v>
      </c>
      <c r="F22" s="1405"/>
      <c r="G22" s="1346" t="s">
        <v>704</v>
      </c>
      <c r="H22" s="1347"/>
      <c r="I22" s="1347"/>
      <c r="J22" s="1347"/>
      <c r="K22" s="1344">
        <f>入力表!D15</f>
        <v>0</v>
      </c>
      <c r="L22" s="1345"/>
      <c r="M22" s="1407" t="s">
        <v>615</v>
      </c>
      <c r="N22" s="1408"/>
      <c r="R22" s="988"/>
      <c r="S22" s="988"/>
      <c r="T22" s="989"/>
      <c r="U22" s="989"/>
      <c r="V22" s="990"/>
      <c r="W22" s="990"/>
      <c r="X22" s="991"/>
      <c r="Y22" s="991"/>
    </row>
    <row r="23" spans="2:25" ht="30" customHeight="1" thickTop="1">
      <c r="B23" s="17" t="s">
        <v>27</v>
      </c>
      <c r="C23" s="1427" t="s">
        <v>181</v>
      </c>
      <c r="D23" s="1410"/>
      <c r="E23" s="1398">
        <f>入力表!G13</f>
        <v>0</v>
      </c>
      <c r="F23" s="1399"/>
      <c r="G23" s="1409" t="s">
        <v>182</v>
      </c>
      <c r="H23" s="1410"/>
      <c r="I23" s="1398">
        <f>入力表!H13</f>
        <v>0</v>
      </c>
      <c r="J23" s="1399"/>
      <c r="K23" s="1342" t="s">
        <v>121</v>
      </c>
      <c r="L23" s="1343"/>
      <c r="M23" s="1398">
        <f>入力表!I13</f>
        <v>0</v>
      </c>
      <c r="N23" s="1406"/>
    </row>
    <row r="24" spans="2:25" ht="36" customHeight="1">
      <c r="B24" s="1371" t="s">
        <v>78</v>
      </c>
      <c r="C24" s="1428" t="s">
        <v>372</v>
      </c>
      <c r="D24" s="1324"/>
      <c r="E24" s="1293">
        <f>入力表!J13</f>
        <v>0</v>
      </c>
      <c r="F24" s="1294"/>
      <c r="G24" s="1321" t="s">
        <v>19</v>
      </c>
      <c r="H24" s="1322"/>
      <c r="I24" s="1323" t="s">
        <v>371</v>
      </c>
      <c r="J24" s="1324"/>
      <c r="K24" s="1325">
        <f>入力表!K13</f>
        <v>0</v>
      </c>
      <c r="L24" s="1326"/>
      <c r="M24" s="1327" t="s">
        <v>19</v>
      </c>
      <c r="N24" s="1328"/>
    </row>
    <row r="25" spans="2:25" ht="36" customHeight="1">
      <c r="B25" s="1425"/>
      <c r="C25" s="1429" t="s">
        <v>363</v>
      </c>
      <c r="D25" s="1430"/>
      <c r="E25" s="1318">
        <f>入力表!L13</f>
        <v>0</v>
      </c>
      <c r="F25" s="1319"/>
      <c r="G25" s="1319"/>
      <c r="H25" s="1319"/>
      <c r="I25" s="1319"/>
      <c r="J25" s="1319"/>
      <c r="K25" s="1319"/>
      <c r="L25" s="1319"/>
      <c r="M25" s="1319"/>
      <c r="N25" s="1320"/>
    </row>
    <row r="26" spans="2:25" ht="36" customHeight="1">
      <c r="B26" s="1425"/>
      <c r="C26" s="1431" t="s">
        <v>360</v>
      </c>
      <c r="D26" s="1432"/>
      <c r="E26" s="1387" t="s">
        <v>369</v>
      </c>
      <c r="F26" s="1388"/>
      <c r="G26" s="1390">
        <f>入力表!Y7</f>
        <v>0</v>
      </c>
      <c r="H26" s="1391"/>
      <c r="I26" s="433" t="s">
        <v>362</v>
      </c>
      <c r="J26" s="1392">
        <f>入力表!Z7</f>
        <v>0</v>
      </c>
      <c r="K26" s="1393"/>
      <c r="L26" s="1393"/>
      <c r="M26" s="1393"/>
      <c r="N26" s="1394"/>
    </row>
    <row r="27" spans="2:25" ht="36" customHeight="1">
      <c r="B27" s="1416"/>
      <c r="C27" s="1427"/>
      <c r="D27" s="1433"/>
      <c r="E27" s="1436" t="s">
        <v>361</v>
      </c>
      <c r="F27" s="1437"/>
      <c r="G27" s="1395">
        <f>入力表!AA7</f>
        <v>0</v>
      </c>
      <c r="H27" s="1396"/>
      <c r="I27" s="1396"/>
      <c r="J27" s="1396"/>
      <c r="K27" s="1396"/>
      <c r="L27" s="1396"/>
      <c r="M27" s="1396"/>
      <c r="N27" s="1397"/>
    </row>
    <row r="28" spans="2:25" ht="30" customHeight="1">
      <c r="B28" s="17" t="s">
        <v>122</v>
      </c>
      <c r="C28" s="1426">
        <f>入力表!M13</f>
        <v>0</v>
      </c>
      <c r="D28" s="1317"/>
      <c r="E28" s="1313" t="s">
        <v>19</v>
      </c>
      <c r="F28" s="1314"/>
      <c r="G28" s="1434" t="s">
        <v>270</v>
      </c>
      <c r="H28" s="1233"/>
      <c r="I28" s="1233"/>
      <c r="J28" s="1435"/>
      <c r="K28" s="1316">
        <f>+入力表!N13</f>
        <v>0</v>
      </c>
      <c r="L28" s="1317"/>
      <c r="M28" s="1313" t="s">
        <v>19</v>
      </c>
      <c r="N28" s="1315"/>
    </row>
    <row r="29" spans="2:25" ht="30" customHeight="1">
      <c r="B29" s="1371" t="s">
        <v>35</v>
      </c>
      <c r="C29" s="1124" t="s">
        <v>349</v>
      </c>
      <c r="D29" s="1125" t="str">
        <f>IF(入力表!O13="可","可","不可")</f>
        <v>不可</v>
      </c>
      <c r="E29" s="1126" t="s">
        <v>350</v>
      </c>
      <c r="F29" s="1127" t="str">
        <f>IF(入力表!P13="可","可","不可")</f>
        <v>不可</v>
      </c>
      <c r="G29" s="1126" t="s">
        <v>351</v>
      </c>
      <c r="H29" s="1127" t="str">
        <f>IF(入力表!Q13="可","可","不可")</f>
        <v>不可</v>
      </c>
      <c r="I29" s="1128" t="s">
        <v>352</v>
      </c>
      <c r="J29" s="1125" t="str">
        <f>IF(入力表!R13="可","可","不可")</f>
        <v>不可</v>
      </c>
      <c r="K29" s="1126" t="s">
        <v>471</v>
      </c>
      <c r="L29" s="1127" t="str">
        <f>IF(入力表!S13="可","可","不可")</f>
        <v>不可</v>
      </c>
      <c r="M29" s="1129" t="s">
        <v>625</v>
      </c>
      <c r="N29" s="1130" t="str">
        <f>IF(入力表!T13="可","可","不可")</f>
        <v>不可</v>
      </c>
      <c r="O29" s="333"/>
      <c r="P29" s="3"/>
    </row>
    <row r="30" spans="2:25" ht="30" customHeight="1" thickBot="1">
      <c r="B30" s="1416"/>
      <c r="C30" s="992" t="s">
        <v>625</v>
      </c>
      <c r="D30" s="944" t="str">
        <f>IF(入力表!U13="可","可","不可")</f>
        <v>不可</v>
      </c>
      <c r="E30" s="1131" t="s">
        <v>626</v>
      </c>
      <c r="F30" s="1132" t="str">
        <f>IF(入力表!V13="可","可","不可")</f>
        <v>不可</v>
      </c>
      <c r="G30" s="998" t="s">
        <v>353</v>
      </c>
      <c r="H30" s="999" t="str">
        <f>IF(入力表!W13="可","可","不可")</f>
        <v>不可</v>
      </c>
      <c r="I30" s="1131" t="s">
        <v>354</v>
      </c>
      <c r="J30" s="1132" t="s">
        <v>354</v>
      </c>
      <c r="K30" s="1133" t="s">
        <v>354</v>
      </c>
      <c r="L30" s="1134" t="s">
        <v>354</v>
      </c>
      <c r="M30" s="1135" t="s">
        <v>354</v>
      </c>
      <c r="N30" s="1136" t="s">
        <v>354</v>
      </c>
    </row>
    <row r="31" spans="2:25" ht="30" customHeight="1" thickTop="1" thickBot="1">
      <c r="B31" s="1087" t="s">
        <v>581</v>
      </c>
      <c r="C31" s="993">
        <f>入力表!X13</f>
        <v>0</v>
      </c>
      <c r="D31" s="1309" t="str">
        <f>IF(入力表!$X$13="有","取得年月日",IF(入力表!$X$13="予定","予定年月日",IF(入力表!$X$13="ISO","有効期限","提案不可")))</f>
        <v>提案不可</v>
      </c>
      <c r="E31" s="1310"/>
      <c r="F31" s="1311" t="s">
        <v>603</v>
      </c>
      <c r="G31" s="1307"/>
      <c r="H31" s="1308"/>
      <c r="I31" s="1312" t="str">
        <f>IF(入力表!$X$13="有","受講者氏名",IF(入力表!$X$13="予定","受講予定者名",IF(入力表!$X$13="ISO","―","")))</f>
        <v/>
      </c>
      <c r="J31" s="1310"/>
      <c r="K31" s="1306" t="str">
        <f>IF(入力表!$X$13="有","※受講者氏名を入力",IF(入力表!$X$13="予定","※受講予定者名を入力",IF(入力表!$X$13="ISO","―","")))</f>
        <v/>
      </c>
      <c r="L31" s="1307"/>
      <c r="M31" s="1307" t="str">
        <f>IF(入力表!$X$13="有","取得年月日",IF(入力表!$X$13="予定","予定年月日",IF(入力表!$X$13="ISO","有効期限","提案不可")))</f>
        <v>提案不可</v>
      </c>
      <c r="N31" s="1308"/>
    </row>
    <row r="32" spans="2:25" ht="30" customHeight="1" thickTop="1">
      <c r="B32" s="1137" t="s">
        <v>718</v>
      </c>
      <c r="C32" s="1411">
        <f>入力表!Y13</f>
        <v>0</v>
      </c>
      <c r="D32" s="1412"/>
      <c r="E32" s="1413"/>
      <c r="F32" s="1414"/>
      <c r="G32" s="1414"/>
      <c r="H32" s="1414"/>
      <c r="I32" s="1414"/>
      <c r="J32" s="1415"/>
      <c r="K32" s="1415"/>
      <c r="L32" s="1008"/>
      <c r="M32" s="1008"/>
      <c r="N32" s="1091"/>
    </row>
    <row r="33" spans="2:14" ht="30" customHeight="1" thickBot="1">
      <c r="B33" s="1138" t="s">
        <v>719</v>
      </c>
      <c r="C33" s="1298" t="s">
        <v>681</v>
      </c>
      <c r="D33" s="1299"/>
      <c r="E33" s="1299"/>
      <c r="F33" s="1300">
        <f>入力表!Z13</f>
        <v>0</v>
      </c>
      <c r="G33" s="1299"/>
      <c r="H33" s="1301"/>
      <c r="I33" s="1300" t="s">
        <v>682</v>
      </c>
      <c r="J33" s="1299"/>
      <c r="K33" s="1301"/>
      <c r="L33" s="1302">
        <f>入力表!AA13</f>
        <v>0</v>
      </c>
      <c r="M33" s="1302"/>
      <c r="N33" s="1303"/>
    </row>
    <row r="34" spans="2:14" ht="30" customHeight="1">
      <c r="B34" s="7"/>
    </row>
    <row r="35" spans="2:14" ht="30" customHeight="1">
      <c r="B35" s="7"/>
    </row>
    <row r="36" spans="2:14" ht="30" customHeight="1">
      <c r="B36" s="7"/>
    </row>
    <row r="37" spans="2:14" ht="30" customHeight="1">
      <c r="B37" s="7"/>
    </row>
    <row r="38" spans="2:14" ht="30" customHeight="1">
      <c r="B38" s="7"/>
    </row>
    <row r="39" spans="2:14" ht="30" customHeight="1">
      <c r="B39" s="7"/>
    </row>
    <row r="40" spans="2:14" ht="30" customHeight="1">
      <c r="B40" s="7"/>
    </row>
    <row r="41" spans="2:14" ht="30" customHeight="1">
      <c r="B41" s="7"/>
    </row>
    <row r="42" spans="2:14" ht="30" customHeight="1">
      <c r="B42" s="7"/>
    </row>
    <row r="43" spans="2:14">
      <c r="B43" s="7"/>
    </row>
    <row r="44" spans="2:14">
      <c r="B44" s="7"/>
    </row>
    <row r="45" spans="2:14">
      <c r="B45" s="7"/>
    </row>
    <row r="46" spans="2:14">
      <c r="B46" s="7"/>
    </row>
    <row r="47" spans="2:14">
      <c r="B47" s="7"/>
    </row>
    <row r="48" spans="2:14">
      <c r="B48" s="7"/>
    </row>
    <row r="49" spans="2:2">
      <c r="B49" s="7"/>
    </row>
    <row r="50" spans="2:2">
      <c r="B50" s="7"/>
    </row>
  </sheetData>
  <sheetProtection formatCells="0" formatColumns="0" formatRows="0"/>
  <mergeCells count="79">
    <mergeCell ref="C32:D32"/>
    <mergeCell ref="E32:I32"/>
    <mergeCell ref="J32:K32"/>
    <mergeCell ref="B29:B30"/>
    <mergeCell ref="B17:B19"/>
    <mergeCell ref="C17:D17"/>
    <mergeCell ref="C22:D22"/>
    <mergeCell ref="C21:D21"/>
    <mergeCell ref="B24:B27"/>
    <mergeCell ref="C28:D28"/>
    <mergeCell ref="C23:D23"/>
    <mergeCell ref="C24:D24"/>
    <mergeCell ref="C25:D25"/>
    <mergeCell ref="C26:D27"/>
    <mergeCell ref="G28:J28"/>
    <mergeCell ref="E27:F27"/>
    <mergeCell ref="E26:F26"/>
    <mergeCell ref="I20:N20"/>
    <mergeCell ref="G26:H26"/>
    <mergeCell ref="J26:N26"/>
    <mergeCell ref="G27:N27"/>
    <mergeCell ref="E23:F23"/>
    <mergeCell ref="M21:N21"/>
    <mergeCell ref="K21:L21"/>
    <mergeCell ref="I21:J21"/>
    <mergeCell ref="E21:F21"/>
    <mergeCell ref="E22:F22"/>
    <mergeCell ref="G21:H21"/>
    <mergeCell ref="M23:N23"/>
    <mergeCell ref="I23:J23"/>
    <mergeCell ref="M22:N22"/>
    <mergeCell ref="G23:H23"/>
    <mergeCell ref="C18:D18"/>
    <mergeCell ref="A1:N1"/>
    <mergeCell ref="C5:N5"/>
    <mergeCell ref="C6:N6"/>
    <mergeCell ref="C7:N7"/>
    <mergeCell ref="B7:B8"/>
    <mergeCell ref="C8:N8"/>
    <mergeCell ref="B13:B16"/>
    <mergeCell ref="C10:N10"/>
    <mergeCell ref="C12:N12"/>
    <mergeCell ref="C11:N11"/>
    <mergeCell ref="C13:D13"/>
    <mergeCell ref="C14:D14"/>
    <mergeCell ref="E13:N13"/>
    <mergeCell ref="E14:N14"/>
    <mergeCell ref="G24:H24"/>
    <mergeCell ref="I24:J24"/>
    <mergeCell ref="K24:L24"/>
    <mergeCell ref="M24:N24"/>
    <mergeCell ref="I3:N3"/>
    <mergeCell ref="C9:N9"/>
    <mergeCell ref="C19:D19"/>
    <mergeCell ref="E19:N19"/>
    <mergeCell ref="C15:D15"/>
    <mergeCell ref="K23:L23"/>
    <mergeCell ref="K22:L22"/>
    <mergeCell ref="G22:J22"/>
    <mergeCell ref="E15:N15"/>
    <mergeCell ref="E16:N16"/>
    <mergeCell ref="C16:D16"/>
    <mergeCell ref="E17:N17"/>
    <mergeCell ref="E24:F24"/>
    <mergeCell ref="E18:N18"/>
    <mergeCell ref="C33:E33"/>
    <mergeCell ref="F33:H33"/>
    <mergeCell ref="I33:K33"/>
    <mergeCell ref="L33:N33"/>
    <mergeCell ref="G20:H20"/>
    <mergeCell ref="C20:F20"/>
    <mergeCell ref="K31:N31"/>
    <mergeCell ref="D31:E31"/>
    <mergeCell ref="F31:H31"/>
    <mergeCell ref="I31:J31"/>
    <mergeCell ref="E28:F28"/>
    <mergeCell ref="M28:N28"/>
    <mergeCell ref="K28:L28"/>
    <mergeCell ref="E25:N25"/>
  </mergeCells>
  <phoneticPr fontId="2"/>
  <conditionalFormatting sqref="C20">
    <cfRule type="cellIs" dxfId="62" priority="4" stopIfTrue="1" operator="greaterThan">
      <formula>90000</formula>
    </cfRule>
  </conditionalFormatting>
  <conditionalFormatting sqref="C21:D21">
    <cfRule type="cellIs" dxfId="61" priority="5" stopIfTrue="1" operator="lessThan">
      <formula>600</formula>
    </cfRule>
  </conditionalFormatting>
  <dataValidations count="1">
    <dataValidation type="custom" allowBlank="1" showInputMessage="1" showErrorMessage="1" sqref="I3:N3 C5:N12 E13:N16 C20:F20 I21:J21 M21:N21 C21:D22 I23:J23 M23:N23 E23:F24 K24:L24 E25:N25 H29:H30 F29:F30 D29:D30 C28:D28 K28:L28 J29 L29 N29" xr:uid="{00000000-0002-0000-0100-000000000000}">
      <formula1>""</formula1>
    </dataValidation>
  </dataValidations>
  <printOptions horizontalCentered="1"/>
  <pageMargins left="0.39370078740157483" right="0.39370078740157483" top="0.59055118110236227" bottom="0.59055118110236227" header="0.39370078740157483" footer="0.31496062992125984"/>
  <pageSetup paperSize="9" scale="86" orientation="portrait" r:id="rId1"/>
  <headerFooter alignWithMargins="0">
    <oddHeader>&amp;R&amp;10&amp;F</oddHeader>
  </headerFooter>
  <ignoredErrors>
    <ignoredError sqref="E17:E19"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2" id="{365F461E-DA1E-48B7-993D-9BDD81C6F13E}">
            <xm:f>入力表!$X$13="無"</xm:f>
            <x14:dxf>
              <font>
                <color theme="0"/>
              </font>
              <fill>
                <patternFill>
                  <bgColor rgb="FFFF0000"/>
                </patternFill>
              </fill>
            </x14:dxf>
          </x14:cfRule>
          <xm:sqref>D31 F31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K186"/>
  <sheetViews>
    <sheetView showZeros="0" view="pageBreakPreview" zoomScale="70" zoomScaleNormal="100" zoomScaleSheetLayoutView="70" workbookViewId="0">
      <selection activeCell="J14" sqref="J14"/>
    </sheetView>
  </sheetViews>
  <sheetFormatPr defaultColWidth="9" defaultRowHeight="13.2"/>
  <cols>
    <col min="1" max="1" width="2.77734375" style="546" customWidth="1"/>
    <col min="2" max="2" width="11.109375" style="546" customWidth="1"/>
    <col min="3" max="3" width="6.6640625" style="547" customWidth="1"/>
    <col min="4" max="4" width="7.77734375" style="547" customWidth="1"/>
    <col min="5" max="5" width="14.33203125" style="546" customWidth="1"/>
    <col min="6" max="6" width="14.33203125" style="547" customWidth="1"/>
    <col min="7" max="14" width="6.6640625" style="547" customWidth="1"/>
    <col min="15" max="15" width="12.6640625" style="546" customWidth="1"/>
    <col min="16" max="16" width="8.6640625" style="548" customWidth="1"/>
    <col min="17" max="17" width="8.21875" style="546" customWidth="1"/>
    <col min="18" max="19" width="3.109375" style="546" customWidth="1"/>
    <col min="20" max="20" width="3.109375" style="548" customWidth="1"/>
    <col min="21" max="21" width="3.109375" style="546" customWidth="1"/>
    <col min="22" max="41" width="10.77734375" style="546" hidden="1" customWidth="1"/>
    <col min="42" max="62" width="10.77734375" style="546" customWidth="1"/>
    <col min="63" max="63" width="3.109375" style="546" customWidth="1"/>
    <col min="64" max="16384" width="9" style="546"/>
  </cols>
  <sheetData>
    <row r="1" spans="1:63" ht="16.2">
      <c r="A1" s="2" t="s">
        <v>442</v>
      </c>
    </row>
    <row r="2" spans="1:63" ht="15" customHeight="1" thickBot="1">
      <c r="V2" s="546" t="s">
        <v>582</v>
      </c>
      <c r="W2" s="546" t="s">
        <v>583</v>
      </c>
      <c r="X2" s="546" t="s">
        <v>584</v>
      </c>
      <c r="Y2" s="546" t="s">
        <v>585</v>
      </c>
      <c r="Z2" s="546" t="s">
        <v>608</v>
      </c>
      <c r="AA2" s="546" t="s">
        <v>586</v>
      </c>
      <c r="AB2" s="546" t="s">
        <v>587</v>
      </c>
      <c r="AC2" s="546" t="s">
        <v>607</v>
      </c>
      <c r="AD2" s="546" t="s">
        <v>588</v>
      </c>
      <c r="AE2" s="926" t="s">
        <v>590</v>
      </c>
      <c r="AF2" s="976" t="s">
        <v>606</v>
      </c>
      <c r="AG2" s="924" t="s">
        <v>591</v>
      </c>
      <c r="AH2" s="924" t="s">
        <v>592</v>
      </c>
      <c r="AI2" s="557" t="s">
        <v>589</v>
      </c>
      <c r="AJ2" s="557" t="s">
        <v>597</v>
      </c>
      <c r="AK2" s="924" t="s">
        <v>593</v>
      </c>
      <c r="AL2" s="924" t="s">
        <v>594</v>
      </c>
      <c r="AM2" s="924" t="s">
        <v>595</v>
      </c>
      <c r="AN2" s="924" t="s">
        <v>596</v>
      </c>
    </row>
    <row r="3" spans="1:63" ht="28.5" customHeight="1" thickBot="1">
      <c r="B3" s="1454" t="s">
        <v>458</v>
      </c>
      <c r="C3" s="1452"/>
      <c r="D3" s="1453"/>
      <c r="E3" s="1090" t="s">
        <v>125</v>
      </c>
      <c r="F3" s="1451">
        <f>入力表!AB13</f>
        <v>0</v>
      </c>
      <c r="G3" s="1452"/>
      <c r="H3" s="1454" t="s">
        <v>124</v>
      </c>
      <c r="I3" s="1455"/>
      <c r="J3" s="1451">
        <f>入力表!AC13</f>
        <v>0</v>
      </c>
      <c r="K3" s="1452"/>
      <c r="L3" s="1452"/>
      <c r="M3" s="1452"/>
      <c r="N3" s="1453"/>
      <c r="O3" s="549"/>
      <c r="P3" s="546"/>
      <c r="T3" s="547"/>
      <c r="V3" s="546" t="s">
        <v>613</v>
      </c>
      <c r="W3" s="546" t="s">
        <v>614</v>
      </c>
    </row>
    <row r="4" spans="1:63" ht="10.5" customHeight="1"/>
    <row r="5" spans="1:63" ht="20.25" customHeight="1">
      <c r="B5" s="546" t="s">
        <v>443</v>
      </c>
      <c r="C5" s="550"/>
      <c r="D5" s="551"/>
    </row>
    <row r="6" spans="1:63" ht="9.75" customHeight="1" thickBot="1"/>
    <row r="7" spans="1:63" ht="57" customHeight="1" thickBot="1">
      <c r="B7" s="552" t="s">
        <v>612</v>
      </c>
      <c r="C7" s="554" t="s">
        <v>531</v>
      </c>
      <c r="D7" s="554" t="s">
        <v>444</v>
      </c>
      <c r="E7" s="554" t="s">
        <v>445</v>
      </c>
      <c r="F7" s="554" t="s">
        <v>15</v>
      </c>
      <c r="G7" s="553" t="s">
        <v>14</v>
      </c>
      <c r="H7" s="554" t="s">
        <v>446</v>
      </c>
      <c r="I7" s="554" t="s">
        <v>447</v>
      </c>
      <c r="J7" s="645" t="s">
        <v>461</v>
      </c>
      <c r="K7" s="645" t="s">
        <v>462</v>
      </c>
      <c r="L7" s="645" t="s">
        <v>463</v>
      </c>
      <c r="M7" s="554" t="s">
        <v>448</v>
      </c>
      <c r="N7" s="553" t="s">
        <v>41</v>
      </c>
      <c r="O7" s="553" t="s">
        <v>40</v>
      </c>
      <c r="P7" s="555" t="s">
        <v>450</v>
      </c>
      <c r="Q7" s="649" t="s">
        <v>449</v>
      </c>
      <c r="T7" s="546"/>
    </row>
    <row r="8" spans="1:63" ht="21.9" customHeight="1">
      <c r="A8" s="1456" t="s">
        <v>126</v>
      </c>
      <c r="B8" s="650" t="s">
        <v>609</v>
      </c>
      <c r="C8" s="651" t="s">
        <v>536</v>
      </c>
      <c r="D8" s="652" t="s">
        <v>455</v>
      </c>
      <c r="E8" s="653" t="s">
        <v>535</v>
      </c>
      <c r="F8" s="654" t="s">
        <v>452</v>
      </c>
      <c r="G8" s="652">
        <v>30</v>
      </c>
      <c r="H8" s="652">
        <v>60</v>
      </c>
      <c r="I8" s="652">
        <v>30</v>
      </c>
      <c r="J8" s="652">
        <v>20</v>
      </c>
      <c r="K8" s="652">
        <v>5</v>
      </c>
      <c r="L8" s="652">
        <v>15</v>
      </c>
      <c r="M8" s="652" t="s">
        <v>127</v>
      </c>
      <c r="N8" s="652" t="s">
        <v>453</v>
      </c>
      <c r="O8" s="655" t="s">
        <v>509</v>
      </c>
      <c r="P8" s="661">
        <v>4.3</v>
      </c>
      <c r="Q8" s="646">
        <f t="shared" ref="Q8:Q30" si="0">(L8+K8)/(J8+K8)*100</f>
        <v>80</v>
      </c>
      <c r="T8" s="546"/>
    </row>
    <row r="9" spans="1:63" ht="21.9" customHeight="1">
      <c r="A9" s="1456"/>
      <c r="B9" s="656" t="s">
        <v>611</v>
      </c>
      <c r="C9" s="657" t="s">
        <v>532</v>
      </c>
      <c r="D9" s="658" t="s">
        <v>534</v>
      </c>
      <c r="E9" s="659" t="s">
        <v>451</v>
      </c>
      <c r="F9" s="659" t="s">
        <v>469</v>
      </c>
      <c r="G9" s="658">
        <v>25</v>
      </c>
      <c r="H9" s="658">
        <v>50</v>
      </c>
      <c r="I9" s="658">
        <v>25</v>
      </c>
      <c r="J9" s="658">
        <v>15</v>
      </c>
      <c r="K9" s="658">
        <v>8</v>
      </c>
      <c r="L9" s="658">
        <v>13</v>
      </c>
      <c r="M9" s="658" t="s">
        <v>127</v>
      </c>
      <c r="N9" s="658" t="s">
        <v>453</v>
      </c>
      <c r="O9" s="660" t="s">
        <v>454</v>
      </c>
      <c r="P9" s="661">
        <v>4.3</v>
      </c>
      <c r="Q9" s="647">
        <f t="shared" si="0"/>
        <v>91.304347826086953</v>
      </c>
      <c r="T9" s="546"/>
    </row>
    <row r="10" spans="1:63" s="557" customFormat="1" ht="23.1" customHeight="1" thickBot="1">
      <c r="A10" s="1457"/>
      <c r="B10" s="662" t="s">
        <v>610</v>
      </c>
      <c r="C10" s="663" t="s">
        <v>533</v>
      </c>
      <c r="D10" s="664" t="s">
        <v>508</v>
      </c>
      <c r="E10" s="665" t="s">
        <v>456</v>
      </c>
      <c r="F10" s="665" t="s">
        <v>470</v>
      </c>
      <c r="G10" s="664">
        <v>30</v>
      </c>
      <c r="H10" s="664">
        <v>60</v>
      </c>
      <c r="I10" s="664">
        <v>30</v>
      </c>
      <c r="J10" s="664">
        <v>20</v>
      </c>
      <c r="K10" s="664">
        <v>8</v>
      </c>
      <c r="L10" s="664">
        <v>19</v>
      </c>
      <c r="M10" s="664" t="s">
        <v>455</v>
      </c>
      <c r="N10" s="665" t="s">
        <v>129</v>
      </c>
      <c r="O10" s="666" t="s">
        <v>510</v>
      </c>
      <c r="P10" s="686">
        <v>4.2</v>
      </c>
      <c r="Q10" s="648">
        <f t="shared" si="0"/>
        <v>96.428571428571431</v>
      </c>
    </row>
    <row r="11" spans="1:63" s="557" customFormat="1" ht="23.1" customHeight="1" thickTop="1">
      <c r="A11" s="1447"/>
      <c r="B11" s="740"/>
      <c r="C11" s="865"/>
      <c r="D11" s="741" t="s">
        <v>434</v>
      </c>
      <c r="E11" s="742"/>
      <c r="F11" s="743"/>
      <c r="G11" s="744"/>
      <c r="H11" s="744"/>
      <c r="I11" s="744"/>
      <c r="J11" s="744"/>
      <c r="K11" s="744"/>
      <c r="L11" s="744"/>
      <c r="M11" s="741"/>
      <c r="N11" s="745"/>
      <c r="O11" s="746"/>
      <c r="P11" s="747"/>
      <c r="Q11" s="667" t="e">
        <f t="shared" si="0"/>
        <v>#DIV/0!</v>
      </c>
      <c r="S11" s="596"/>
      <c r="T11" s="596"/>
      <c r="W11" s="924"/>
      <c r="X11" s="924"/>
      <c r="Y11" s="924"/>
      <c r="Z11" s="924"/>
      <c r="AA11" s="924"/>
      <c r="AB11" s="1439"/>
      <c r="AC11" s="1439"/>
      <c r="AD11" s="1439"/>
      <c r="AE11" s="1439"/>
      <c r="AF11" s="1440"/>
      <c r="AG11" s="1440"/>
      <c r="AH11" s="1440"/>
      <c r="AI11" s="1439"/>
      <c r="AJ11" s="1439"/>
      <c r="AK11" s="1439"/>
      <c r="AL11" s="1439"/>
      <c r="AM11" s="1439"/>
      <c r="AN11" s="1439"/>
      <c r="AO11" s="1440"/>
      <c r="AP11" s="1440"/>
      <c r="AQ11" s="1440"/>
      <c r="AR11" s="1440"/>
      <c r="AS11" s="1440"/>
      <c r="AT11" s="1440"/>
      <c r="AU11" s="1440"/>
      <c r="AV11" s="1440"/>
      <c r="AW11" s="739"/>
      <c r="AX11" s="739"/>
      <c r="AY11" s="739"/>
      <c r="AZ11" s="739"/>
      <c r="BA11" s="739"/>
      <c r="BB11" s="739"/>
      <c r="BC11" s="739"/>
      <c r="BD11" s="739"/>
      <c r="BE11" s="739"/>
      <c r="BF11" s="739"/>
      <c r="BG11" s="739"/>
      <c r="BH11" s="739"/>
      <c r="BI11" s="739"/>
      <c r="BJ11" s="739"/>
      <c r="BK11" s="739"/>
    </row>
    <row r="12" spans="1:63" s="557" customFormat="1" ht="23.1" customHeight="1">
      <c r="A12" s="1448"/>
      <c r="B12" s="575"/>
      <c r="C12" s="559"/>
      <c r="D12" s="576"/>
      <c r="E12" s="730"/>
      <c r="F12" s="731"/>
      <c r="G12" s="577"/>
      <c r="H12" s="577"/>
      <c r="I12" s="577"/>
      <c r="J12" s="577"/>
      <c r="K12" s="577"/>
      <c r="L12" s="577"/>
      <c r="M12" s="576"/>
      <c r="N12" s="578"/>
      <c r="O12" s="579"/>
      <c r="P12" s="580"/>
      <c r="Q12" s="668" t="e">
        <f t="shared" si="0"/>
        <v>#DIV/0!</v>
      </c>
      <c r="S12" s="925"/>
      <c r="T12" s="925"/>
      <c r="U12" s="925"/>
      <c r="W12" s="925"/>
      <c r="X12" s="925"/>
      <c r="Y12" s="919"/>
      <c r="Z12" s="926"/>
      <c r="AA12" s="926"/>
      <c r="AB12" s="599"/>
      <c r="AC12" s="599"/>
      <c r="AD12" s="599"/>
      <c r="AE12" s="599"/>
      <c r="AF12" s="599"/>
      <c r="AG12" s="599"/>
      <c r="AH12" s="599"/>
      <c r="AI12" s="599"/>
      <c r="AJ12" s="599"/>
      <c r="AK12" s="599"/>
      <c r="AL12" s="599"/>
      <c r="AM12" s="599"/>
      <c r="AN12" s="599"/>
      <c r="AO12" s="599"/>
      <c r="AP12" s="599"/>
      <c r="AQ12" s="599"/>
      <c r="AR12" s="599"/>
      <c r="AS12" s="599"/>
      <c r="AT12" s="599"/>
      <c r="AU12" s="599"/>
      <c r="AV12" s="599"/>
      <c r="AW12" s="739"/>
      <c r="AX12" s="739"/>
      <c r="AY12" s="739"/>
      <c r="AZ12" s="739"/>
      <c r="BA12" s="739"/>
      <c r="BB12" s="739"/>
      <c r="BC12" s="739"/>
      <c r="BD12" s="739"/>
      <c r="BE12" s="739"/>
      <c r="BF12" s="739"/>
      <c r="BG12" s="739"/>
      <c r="BH12" s="739"/>
      <c r="BI12" s="739"/>
      <c r="BJ12" s="739"/>
      <c r="BK12" s="739"/>
    </row>
    <row r="13" spans="1:63" s="557" customFormat="1" ht="23.1" customHeight="1">
      <c r="A13" s="1448"/>
      <c r="B13" s="558"/>
      <c r="C13" s="559"/>
      <c r="D13" s="559"/>
      <c r="E13" s="560"/>
      <c r="F13" s="561"/>
      <c r="G13" s="562"/>
      <c r="H13" s="562"/>
      <c r="I13" s="562"/>
      <c r="J13" s="562"/>
      <c r="K13" s="562"/>
      <c r="L13" s="562"/>
      <c r="M13" s="559"/>
      <c r="N13" s="563"/>
      <c r="O13" s="564"/>
      <c r="P13" s="581"/>
      <c r="Q13" s="668" t="e">
        <f t="shared" si="0"/>
        <v>#DIV/0!</v>
      </c>
      <c r="S13" s="925"/>
      <c r="T13" s="920"/>
      <c r="U13" s="924"/>
      <c r="W13" s="924"/>
      <c r="X13" s="924"/>
      <c r="Y13" s="924"/>
      <c r="Z13" s="924"/>
      <c r="AA13" s="924"/>
      <c r="AB13" s="1439"/>
      <c r="AC13" s="1439"/>
      <c r="AD13" s="1439"/>
      <c r="AE13" s="1439"/>
      <c r="AF13" s="1440"/>
      <c r="AG13" s="1440"/>
      <c r="AH13" s="1440"/>
      <c r="AI13" s="1439"/>
      <c r="AJ13" s="1439"/>
      <c r="AK13" s="1439"/>
      <c r="AL13" s="1439"/>
      <c r="AM13" s="1439"/>
      <c r="AN13" s="1439"/>
      <c r="AO13" s="1440"/>
      <c r="AP13" s="1440"/>
      <c r="AQ13" s="1440"/>
      <c r="AR13" s="1440"/>
      <c r="AS13" s="1440"/>
      <c r="AT13" s="1440"/>
      <c r="AU13" s="1440"/>
      <c r="AV13" s="1440"/>
      <c r="AW13" s="739"/>
      <c r="AX13" s="739"/>
      <c r="AY13" s="739"/>
      <c r="AZ13" s="739"/>
      <c r="BA13" s="739"/>
      <c r="BB13" s="739"/>
      <c r="BC13" s="739"/>
      <c r="BD13" s="739"/>
      <c r="BE13" s="739"/>
      <c r="BF13" s="739"/>
      <c r="BG13" s="739"/>
      <c r="BH13" s="739"/>
      <c r="BI13" s="739"/>
      <c r="BJ13" s="739"/>
      <c r="BK13" s="739"/>
    </row>
    <row r="14" spans="1:63" s="557" customFormat="1" ht="23.1" customHeight="1">
      <c r="A14" s="1448"/>
      <c r="B14" s="558"/>
      <c r="C14" s="559"/>
      <c r="D14" s="559" t="s">
        <v>434</v>
      </c>
      <c r="E14" s="560"/>
      <c r="F14" s="561"/>
      <c r="G14" s="562"/>
      <c r="H14" s="562"/>
      <c r="I14" s="562"/>
      <c r="J14" s="562"/>
      <c r="K14" s="562"/>
      <c r="L14" s="562"/>
      <c r="M14" s="559" t="s">
        <v>434</v>
      </c>
      <c r="N14" s="563"/>
      <c r="O14" s="564"/>
      <c r="P14" s="581"/>
      <c r="Q14" s="668" t="e">
        <f t="shared" si="0"/>
        <v>#DIV/0!</v>
      </c>
      <c r="S14" s="925"/>
      <c r="T14" s="920"/>
      <c r="U14" s="924"/>
      <c r="W14" s="924"/>
      <c r="X14" s="924"/>
      <c r="Y14" s="924"/>
      <c r="Z14" s="924"/>
      <c r="AA14" s="924"/>
      <c r="AB14" s="1439"/>
      <c r="AC14" s="1439"/>
      <c r="AD14" s="1439"/>
      <c r="AE14" s="1439"/>
      <c r="AF14" s="1440"/>
      <c r="AG14" s="1440"/>
      <c r="AH14" s="1440"/>
      <c r="AI14" s="1439"/>
      <c r="AJ14" s="1439"/>
      <c r="AK14" s="1439"/>
      <c r="AL14" s="1439"/>
      <c r="AM14" s="1439"/>
      <c r="AN14" s="1439"/>
      <c r="AO14" s="1440"/>
      <c r="AP14" s="1440"/>
      <c r="AQ14" s="1440"/>
      <c r="AR14" s="1440"/>
      <c r="AS14" s="1440"/>
      <c r="AT14" s="1440"/>
      <c r="AU14" s="1440"/>
      <c r="AV14" s="1440"/>
      <c r="AW14" s="739"/>
      <c r="AX14" s="739"/>
      <c r="AY14" s="739"/>
      <c r="AZ14" s="739"/>
      <c r="BA14" s="739"/>
      <c r="BB14" s="739"/>
      <c r="BC14" s="739"/>
      <c r="BD14" s="739"/>
      <c r="BE14" s="739"/>
      <c r="BF14" s="739"/>
      <c r="BG14" s="739"/>
      <c r="BH14" s="739"/>
      <c r="BI14" s="739"/>
      <c r="BJ14" s="739"/>
      <c r="BK14" s="739"/>
    </row>
    <row r="15" spans="1:63" s="557" customFormat="1" ht="23.1" customHeight="1">
      <c r="A15" s="1448"/>
      <c r="B15" s="558"/>
      <c r="C15" s="559"/>
      <c r="D15" s="559" t="s">
        <v>434</v>
      </c>
      <c r="E15" s="560"/>
      <c r="F15" s="561"/>
      <c r="G15" s="562"/>
      <c r="H15" s="562"/>
      <c r="I15" s="562"/>
      <c r="J15" s="562"/>
      <c r="K15" s="562"/>
      <c r="L15" s="562"/>
      <c r="M15" s="559" t="s">
        <v>434</v>
      </c>
      <c r="N15" s="563"/>
      <c r="O15" s="564"/>
      <c r="P15" s="581"/>
      <c r="Q15" s="668" t="e">
        <f t="shared" si="0"/>
        <v>#DIV/0!</v>
      </c>
      <c r="S15" s="925"/>
      <c r="T15" s="920"/>
      <c r="U15" s="924"/>
      <c r="W15" s="924"/>
      <c r="X15" s="924"/>
      <c r="Y15" s="924"/>
      <c r="Z15" s="924"/>
      <c r="AA15" s="924"/>
      <c r="AB15" s="1439"/>
      <c r="AC15" s="1439"/>
      <c r="AD15" s="1439"/>
      <c r="AE15" s="1439"/>
      <c r="AF15" s="1440"/>
      <c r="AG15" s="1440"/>
      <c r="AH15" s="1440"/>
      <c r="AI15" s="1439"/>
      <c r="AJ15" s="1439"/>
      <c r="AK15" s="1439"/>
      <c r="AL15" s="1439"/>
      <c r="AM15" s="1439"/>
      <c r="AN15" s="1439"/>
      <c r="AO15" s="1440"/>
      <c r="AP15" s="1440"/>
      <c r="AQ15" s="1440"/>
      <c r="AR15" s="1440"/>
      <c r="AS15" s="1440"/>
      <c r="AT15" s="1440"/>
      <c r="AU15" s="1440"/>
      <c r="AV15" s="1440"/>
      <c r="AW15" s="739"/>
      <c r="AX15" s="739"/>
      <c r="AY15" s="739"/>
      <c r="AZ15" s="739"/>
      <c r="BA15" s="739"/>
      <c r="BB15" s="739"/>
      <c r="BC15" s="739"/>
      <c r="BD15" s="739"/>
      <c r="BE15" s="739"/>
      <c r="BF15" s="739"/>
      <c r="BG15" s="739"/>
      <c r="BH15" s="739"/>
      <c r="BI15" s="739"/>
      <c r="BJ15" s="739"/>
      <c r="BK15" s="739"/>
    </row>
    <row r="16" spans="1:63" s="557" customFormat="1" ht="23.1" customHeight="1" thickBot="1">
      <c r="A16" s="1448"/>
      <c r="B16" s="565"/>
      <c r="C16" s="927"/>
      <c r="D16" s="566" t="s">
        <v>434</v>
      </c>
      <c r="E16" s="567"/>
      <c r="F16" s="568"/>
      <c r="G16" s="569"/>
      <c r="H16" s="569"/>
      <c r="I16" s="569"/>
      <c r="J16" s="569"/>
      <c r="K16" s="569"/>
      <c r="L16" s="569"/>
      <c r="M16" s="566" t="s">
        <v>434</v>
      </c>
      <c r="N16" s="570"/>
      <c r="O16" s="571"/>
      <c r="P16" s="582"/>
      <c r="Q16" s="669" t="e">
        <f t="shared" si="0"/>
        <v>#DIV/0!</v>
      </c>
      <c r="S16" s="925"/>
      <c r="T16" s="920"/>
      <c r="U16" s="924"/>
      <c r="W16" s="924"/>
      <c r="X16" s="924"/>
      <c r="Y16" s="924"/>
      <c r="Z16" s="924"/>
      <c r="AA16" s="924"/>
      <c r="AB16" s="1439"/>
      <c r="AC16" s="1439"/>
      <c r="AD16" s="1439"/>
      <c r="AE16" s="1439"/>
      <c r="AF16" s="1440"/>
      <c r="AG16" s="1440"/>
      <c r="AH16" s="1440"/>
      <c r="AI16" s="1439"/>
      <c r="AJ16" s="1439"/>
      <c r="AK16" s="1439"/>
      <c r="AL16" s="1439"/>
      <c r="AM16" s="1439"/>
      <c r="AN16" s="1439"/>
      <c r="AO16" s="1440"/>
      <c r="AP16" s="1440"/>
      <c r="AQ16" s="1440"/>
      <c r="AR16" s="1440"/>
      <c r="AS16" s="1440"/>
      <c r="AT16" s="1440"/>
      <c r="AU16" s="1440"/>
      <c r="AV16" s="1440"/>
      <c r="AW16" s="739"/>
      <c r="AX16" s="739"/>
      <c r="AY16" s="739"/>
      <c r="AZ16" s="739"/>
      <c r="BA16" s="739"/>
      <c r="BB16" s="739"/>
      <c r="BC16" s="739"/>
      <c r="BD16" s="739"/>
      <c r="BE16" s="739"/>
      <c r="BF16" s="739"/>
      <c r="BG16" s="739"/>
      <c r="BH16" s="739"/>
      <c r="BI16" s="739"/>
      <c r="BJ16" s="739"/>
      <c r="BK16" s="739"/>
    </row>
    <row r="17" spans="1:63" s="557" customFormat="1" ht="23.1" customHeight="1" thickTop="1" thickBot="1">
      <c r="A17" s="1444" t="s">
        <v>522</v>
      </c>
      <c r="B17" s="1449"/>
      <c r="C17" s="1449"/>
      <c r="D17" s="1449"/>
      <c r="E17" s="1449"/>
      <c r="F17" s="1450"/>
      <c r="G17" s="572">
        <f t="shared" ref="G17:L17" si="1">SUM(G11:G16)</f>
        <v>0</v>
      </c>
      <c r="H17" s="572">
        <f t="shared" si="1"/>
        <v>0</v>
      </c>
      <c r="I17" s="572">
        <f t="shared" si="1"/>
        <v>0</v>
      </c>
      <c r="J17" s="589">
        <f t="shared" si="1"/>
        <v>0</v>
      </c>
      <c r="K17" s="589">
        <f t="shared" si="1"/>
        <v>0</v>
      </c>
      <c r="L17" s="572">
        <f t="shared" si="1"/>
        <v>0</v>
      </c>
      <c r="M17" s="573" t="s">
        <v>453</v>
      </c>
      <c r="N17" s="573" t="s">
        <v>453</v>
      </c>
      <c r="O17" s="574" t="s">
        <v>453</v>
      </c>
      <c r="P17" s="583" t="e">
        <f>AVERAGE(P11:P16)</f>
        <v>#DIV/0!</v>
      </c>
      <c r="Q17" s="670" t="e">
        <f>AVERAGE(Q11:Q16)</f>
        <v>#DIV/0!</v>
      </c>
      <c r="S17" s="925"/>
      <c r="T17" s="920"/>
      <c r="U17" s="924"/>
      <c r="W17" s="924"/>
      <c r="X17" s="924"/>
      <c r="Y17" s="924"/>
      <c r="Z17" s="924"/>
      <c r="AA17" s="924"/>
      <c r="AB17" s="1439"/>
      <c r="AC17" s="1439"/>
      <c r="AD17" s="1439"/>
      <c r="AE17" s="1439"/>
      <c r="AF17" s="1440"/>
      <c r="AG17" s="1440"/>
      <c r="AH17" s="1440"/>
      <c r="AI17" s="1439"/>
      <c r="AJ17" s="1439"/>
      <c r="AK17" s="1439"/>
      <c r="AL17" s="1439"/>
      <c r="AM17" s="1439"/>
      <c r="AN17" s="1439"/>
      <c r="AO17" s="1440"/>
      <c r="AP17" s="1440"/>
      <c r="AQ17" s="1440"/>
      <c r="AR17" s="1440"/>
      <c r="AS17" s="1440"/>
      <c r="AT17" s="1440"/>
      <c r="AU17" s="1440"/>
      <c r="AV17" s="1440"/>
      <c r="AW17" s="739"/>
      <c r="AX17" s="739"/>
      <c r="AY17" s="739"/>
      <c r="AZ17" s="739"/>
      <c r="BA17" s="739"/>
      <c r="BB17" s="739"/>
      <c r="BC17" s="739"/>
      <c r="BD17" s="739"/>
      <c r="BE17" s="739"/>
      <c r="BF17" s="739"/>
      <c r="BG17" s="739"/>
      <c r="BH17" s="739"/>
      <c r="BI17" s="739"/>
      <c r="BJ17" s="739"/>
      <c r="BK17" s="739"/>
    </row>
    <row r="18" spans="1:63" s="557" customFormat="1" ht="23.1" customHeight="1" thickTop="1">
      <c r="A18" s="1447"/>
      <c r="B18" s="575"/>
      <c r="C18" s="865"/>
      <c r="D18" s="576"/>
      <c r="E18" s="560"/>
      <c r="F18" s="556"/>
      <c r="G18" s="577"/>
      <c r="H18" s="577"/>
      <c r="I18" s="577"/>
      <c r="J18" s="577"/>
      <c r="K18" s="577"/>
      <c r="L18" s="577"/>
      <c r="M18" s="576"/>
      <c r="N18" s="578"/>
      <c r="O18" s="579"/>
      <c r="P18" s="580"/>
      <c r="Q18" s="667" t="e">
        <f t="shared" si="0"/>
        <v>#DIV/0!</v>
      </c>
      <c r="S18" s="925"/>
      <c r="T18" s="920"/>
      <c r="U18" s="924"/>
      <c r="W18" s="924"/>
      <c r="X18" s="924"/>
      <c r="Y18" s="924"/>
      <c r="Z18" s="924"/>
      <c r="AA18" s="924"/>
      <c r="AB18" s="1439"/>
      <c r="AC18" s="1439"/>
      <c r="AD18" s="1439"/>
      <c r="AE18" s="1439"/>
      <c r="AF18" s="1440"/>
      <c r="AG18" s="1440"/>
      <c r="AH18" s="1440"/>
      <c r="AI18" s="1439"/>
      <c r="AJ18" s="1439"/>
      <c r="AK18" s="1439"/>
      <c r="AL18" s="1439"/>
      <c r="AM18" s="1439"/>
      <c r="AN18" s="1439"/>
      <c r="AO18" s="1440"/>
      <c r="AP18" s="1440"/>
      <c r="AQ18" s="1440"/>
      <c r="AR18" s="1440"/>
      <c r="AS18" s="1440"/>
      <c r="AT18" s="1440"/>
      <c r="AU18" s="1440"/>
      <c r="AV18" s="1440"/>
      <c r="AW18" s="739"/>
      <c r="AX18" s="739"/>
      <c r="AY18" s="739"/>
      <c r="AZ18" s="739"/>
      <c r="BA18" s="739"/>
      <c r="BB18" s="739"/>
      <c r="BC18" s="739"/>
      <c r="BD18" s="739"/>
      <c r="BE18" s="739"/>
      <c r="BF18" s="739"/>
      <c r="BG18" s="739"/>
      <c r="BH18" s="739"/>
      <c r="BI18" s="739"/>
      <c r="BJ18" s="739"/>
      <c r="BK18" s="739"/>
    </row>
    <row r="19" spans="1:63" s="557" customFormat="1" ht="23.1" customHeight="1">
      <c r="A19" s="1448"/>
      <c r="B19" s="558"/>
      <c r="C19" s="559"/>
      <c r="D19" s="559"/>
      <c r="E19" s="560"/>
      <c r="F19" s="561"/>
      <c r="G19" s="562"/>
      <c r="H19" s="562"/>
      <c r="I19" s="562"/>
      <c r="J19" s="562"/>
      <c r="K19" s="562"/>
      <c r="L19" s="562"/>
      <c r="M19" s="559"/>
      <c r="N19" s="563"/>
      <c r="O19" s="564"/>
      <c r="P19" s="581"/>
      <c r="Q19" s="668" t="e">
        <f t="shared" si="0"/>
        <v>#DIV/0!</v>
      </c>
      <c r="S19" s="925"/>
      <c r="T19" s="925"/>
      <c r="U19" s="925"/>
      <c r="W19" s="925"/>
      <c r="X19" s="925"/>
      <c r="Y19" s="919"/>
      <c r="Z19" s="926"/>
      <c r="AA19" s="926"/>
      <c r="AB19" s="599"/>
      <c r="AC19" s="599"/>
      <c r="AD19" s="599"/>
      <c r="AE19" s="599"/>
      <c r="AF19" s="599"/>
      <c r="AG19" s="599"/>
      <c r="AH19" s="599"/>
      <c r="AI19" s="599"/>
      <c r="AJ19" s="599"/>
      <c r="AK19" s="599"/>
      <c r="AL19" s="599"/>
      <c r="AM19" s="599"/>
      <c r="AN19" s="599"/>
      <c r="AO19" s="599"/>
      <c r="AP19" s="599"/>
      <c r="AQ19" s="599"/>
      <c r="AR19" s="599"/>
      <c r="AS19" s="599"/>
      <c r="AT19" s="599"/>
      <c r="AU19" s="599"/>
      <c r="AV19" s="599"/>
      <c r="AW19" s="739"/>
      <c r="AX19" s="739"/>
      <c r="AY19" s="739"/>
      <c r="AZ19" s="739"/>
      <c r="BA19" s="739"/>
      <c r="BB19" s="739"/>
      <c r="BC19" s="739"/>
      <c r="BD19" s="739"/>
      <c r="BE19" s="739"/>
      <c r="BF19" s="739"/>
      <c r="BG19" s="739"/>
      <c r="BH19" s="739"/>
      <c r="BI19" s="739"/>
      <c r="BJ19" s="739"/>
      <c r="BK19" s="739"/>
    </row>
    <row r="20" spans="1:63" s="557" customFormat="1" ht="23.1" customHeight="1">
      <c r="A20" s="1448"/>
      <c r="B20" s="558"/>
      <c r="C20" s="559"/>
      <c r="D20" s="559" t="s">
        <v>434</v>
      </c>
      <c r="E20" s="560"/>
      <c r="F20" s="561"/>
      <c r="G20" s="562"/>
      <c r="H20" s="562"/>
      <c r="I20" s="562"/>
      <c r="J20" s="562"/>
      <c r="K20" s="562"/>
      <c r="L20" s="562"/>
      <c r="M20" s="559" t="s">
        <v>434</v>
      </c>
      <c r="N20" s="563"/>
      <c r="O20" s="564"/>
      <c r="P20" s="581"/>
      <c r="Q20" s="668" t="e">
        <f t="shared" si="0"/>
        <v>#DIV/0!</v>
      </c>
      <c r="S20" s="925"/>
      <c r="T20" s="920"/>
      <c r="U20" s="924"/>
      <c r="V20" s="924"/>
      <c r="W20" s="924"/>
      <c r="X20" s="924"/>
      <c r="Y20" s="924"/>
      <c r="Z20" s="924"/>
      <c r="AA20" s="924"/>
      <c r="AB20" s="1439"/>
      <c r="AC20" s="1439"/>
      <c r="AD20" s="1439"/>
      <c r="AE20" s="1439"/>
      <c r="AF20" s="1440"/>
      <c r="AG20" s="1440"/>
      <c r="AH20" s="1440"/>
      <c r="AI20" s="1439"/>
      <c r="AJ20" s="1439"/>
      <c r="AK20" s="1439"/>
      <c r="AL20" s="1439"/>
      <c r="AM20" s="1439"/>
      <c r="AN20" s="1439"/>
      <c r="AO20" s="1440"/>
      <c r="AP20" s="1440"/>
      <c r="AQ20" s="1440"/>
      <c r="AR20" s="1440"/>
      <c r="AS20" s="1440"/>
      <c r="AT20" s="1440"/>
      <c r="AU20" s="1440"/>
      <c r="AV20" s="1440"/>
      <c r="AW20" s="739"/>
      <c r="AX20" s="739"/>
      <c r="AY20" s="739"/>
      <c r="AZ20" s="739"/>
      <c r="BA20" s="739"/>
      <c r="BB20" s="739"/>
      <c r="BC20" s="739"/>
      <c r="BD20" s="739"/>
      <c r="BE20" s="739"/>
      <c r="BF20" s="739"/>
      <c r="BG20" s="739"/>
      <c r="BH20" s="739"/>
      <c r="BI20" s="739"/>
      <c r="BJ20" s="739"/>
      <c r="BK20" s="739"/>
    </row>
    <row r="21" spans="1:63" s="557" customFormat="1" ht="23.1" customHeight="1">
      <c r="A21" s="1448"/>
      <c r="B21" s="558"/>
      <c r="C21" s="559"/>
      <c r="D21" s="559" t="s">
        <v>434</v>
      </c>
      <c r="E21" s="560"/>
      <c r="F21" s="561"/>
      <c r="G21" s="562"/>
      <c r="H21" s="562"/>
      <c r="I21" s="562"/>
      <c r="J21" s="562"/>
      <c r="K21" s="562"/>
      <c r="L21" s="562"/>
      <c r="M21" s="559" t="s">
        <v>434</v>
      </c>
      <c r="N21" s="563"/>
      <c r="O21" s="564"/>
      <c r="P21" s="581"/>
      <c r="Q21" s="668" t="e">
        <f t="shared" si="0"/>
        <v>#DIV/0!</v>
      </c>
      <c r="S21" s="925"/>
      <c r="T21" s="920"/>
      <c r="U21" s="924"/>
      <c r="V21" s="924"/>
      <c r="W21" s="924"/>
      <c r="X21" s="924"/>
      <c r="Y21" s="924"/>
      <c r="Z21" s="924"/>
      <c r="AA21" s="924"/>
      <c r="AB21" s="1439"/>
      <c r="AC21" s="1439"/>
      <c r="AD21" s="1439"/>
      <c r="AE21" s="1439"/>
      <c r="AF21" s="1440"/>
      <c r="AG21" s="1440"/>
      <c r="AH21" s="1440"/>
      <c r="AI21" s="1439"/>
      <c r="AJ21" s="1439"/>
      <c r="AK21" s="1439"/>
      <c r="AL21" s="1439"/>
      <c r="AM21" s="1439"/>
      <c r="AN21" s="1439"/>
      <c r="AO21" s="1440"/>
      <c r="AP21" s="1440"/>
      <c r="AQ21" s="1440"/>
      <c r="AR21" s="1440"/>
      <c r="AS21" s="1440"/>
      <c r="AT21" s="1440"/>
      <c r="AU21" s="1440"/>
      <c r="AV21" s="1440"/>
      <c r="AW21" s="739"/>
      <c r="AX21" s="739"/>
      <c r="AY21" s="739"/>
      <c r="AZ21" s="739"/>
      <c r="BA21" s="739"/>
      <c r="BB21" s="739"/>
      <c r="BC21" s="739"/>
      <c r="BD21" s="739"/>
      <c r="BE21" s="739"/>
      <c r="BF21" s="739"/>
      <c r="BG21" s="739"/>
      <c r="BH21" s="739"/>
      <c r="BI21" s="739"/>
      <c r="BJ21" s="739"/>
      <c r="BK21" s="739"/>
    </row>
    <row r="22" spans="1:63" s="557" customFormat="1" ht="23.1" customHeight="1">
      <c r="A22" s="1448"/>
      <c r="B22" s="558"/>
      <c r="C22" s="559"/>
      <c r="D22" s="559" t="s">
        <v>434</v>
      </c>
      <c r="E22" s="584"/>
      <c r="F22" s="561"/>
      <c r="G22" s="562"/>
      <c r="H22" s="562"/>
      <c r="I22" s="562"/>
      <c r="J22" s="562"/>
      <c r="K22" s="562"/>
      <c r="L22" s="562"/>
      <c r="M22" s="559" t="s">
        <v>434</v>
      </c>
      <c r="N22" s="563"/>
      <c r="O22" s="564"/>
      <c r="P22" s="581"/>
      <c r="Q22" s="668" t="e">
        <f t="shared" si="0"/>
        <v>#DIV/0!</v>
      </c>
      <c r="S22" s="925"/>
      <c r="T22" s="920"/>
      <c r="U22" s="924"/>
      <c r="V22" s="924"/>
      <c r="W22" s="924"/>
      <c r="X22" s="924"/>
      <c r="Y22" s="924"/>
      <c r="Z22" s="924"/>
      <c r="AA22" s="924"/>
      <c r="AB22" s="1439"/>
      <c r="AC22" s="1439"/>
      <c r="AD22" s="1439"/>
      <c r="AE22" s="1439"/>
      <c r="AF22" s="1440"/>
      <c r="AG22" s="1440"/>
      <c r="AH22" s="1440"/>
      <c r="AI22" s="1439"/>
      <c r="AJ22" s="1439"/>
      <c r="AK22" s="1439"/>
      <c r="AL22" s="1439"/>
      <c r="AM22" s="1439"/>
      <c r="AN22" s="1439"/>
      <c r="AO22" s="1440"/>
      <c r="AP22" s="1440"/>
      <c r="AQ22" s="1440"/>
      <c r="AR22" s="1440"/>
      <c r="AS22" s="1440"/>
      <c r="AT22" s="1440"/>
      <c r="AU22" s="1440"/>
      <c r="AV22" s="1440"/>
      <c r="AW22" s="739"/>
      <c r="AX22" s="739"/>
      <c r="AY22" s="739"/>
      <c r="AZ22" s="739"/>
      <c r="BA22" s="739"/>
      <c r="BB22" s="739"/>
      <c r="BC22" s="739"/>
      <c r="BD22" s="739"/>
      <c r="BE22" s="739"/>
      <c r="BF22" s="739"/>
      <c r="BG22" s="739"/>
      <c r="BH22" s="739"/>
      <c r="BI22" s="739"/>
      <c r="BJ22" s="739"/>
      <c r="BK22" s="739"/>
    </row>
    <row r="23" spans="1:63" ht="24" customHeight="1" thickBot="1">
      <c r="A23" s="1448"/>
      <c r="B23" s="565"/>
      <c r="C23" s="927"/>
      <c r="D23" s="566" t="s">
        <v>434</v>
      </c>
      <c r="E23" s="585"/>
      <c r="F23" s="568"/>
      <c r="G23" s="569"/>
      <c r="H23" s="569"/>
      <c r="I23" s="569"/>
      <c r="J23" s="569"/>
      <c r="K23" s="569"/>
      <c r="L23" s="569"/>
      <c r="M23" s="566"/>
      <c r="N23" s="570"/>
      <c r="O23" s="571"/>
      <c r="P23" s="582"/>
      <c r="Q23" s="669" t="e">
        <f t="shared" si="0"/>
        <v>#DIV/0!</v>
      </c>
      <c r="S23" s="925"/>
      <c r="T23" s="920"/>
      <c r="U23" s="924"/>
      <c r="V23" s="924"/>
      <c r="W23" s="924"/>
      <c r="X23" s="924"/>
      <c r="Y23" s="924"/>
      <c r="Z23" s="924"/>
      <c r="AA23" s="924"/>
      <c r="AB23" s="1439"/>
      <c r="AC23" s="1439"/>
      <c r="AD23" s="1439"/>
      <c r="AE23" s="1439"/>
      <c r="AF23" s="1440"/>
      <c r="AG23" s="1440"/>
      <c r="AH23" s="1440"/>
      <c r="AI23" s="1439"/>
      <c r="AJ23" s="1439"/>
      <c r="AK23" s="1439"/>
      <c r="AL23" s="1439"/>
      <c r="AM23" s="1439"/>
      <c r="AN23" s="1439"/>
      <c r="AO23" s="1440"/>
      <c r="AP23" s="1440"/>
      <c r="AQ23" s="1440"/>
      <c r="AR23" s="1440"/>
      <c r="AS23" s="1440"/>
      <c r="AT23" s="1440"/>
      <c r="AU23" s="1440"/>
      <c r="AV23" s="1440"/>
      <c r="AW23" s="599"/>
      <c r="AX23" s="599"/>
      <c r="AY23" s="599"/>
      <c r="AZ23" s="599"/>
      <c r="BA23" s="599"/>
      <c r="BB23" s="599"/>
      <c r="BC23" s="599"/>
      <c r="BD23" s="599"/>
      <c r="BE23" s="599"/>
      <c r="BF23" s="599"/>
      <c r="BG23" s="599"/>
      <c r="BH23" s="599"/>
      <c r="BI23" s="599"/>
      <c r="BJ23" s="599"/>
      <c r="BK23" s="599"/>
    </row>
    <row r="24" spans="1:63" s="557" customFormat="1" ht="23.1" customHeight="1" thickTop="1" thickBot="1">
      <c r="A24" s="1444" t="s">
        <v>523</v>
      </c>
      <c r="B24" s="1449"/>
      <c r="C24" s="1449"/>
      <c r="D24" s="1449"/>
      <c r="E24" s="1449"/>
      <c r="F24" s="1450"/>
      <c r="G24" s="572">
        <f t="shared" ref="G24:L24" si="2">SUM(G18:G23)</f>
        <v>0</v>
      </c>
      <c r="H24" s="572">
        <f t="shared" si="2"/>
        <v>0</v>
      </c>
      <c r="I24" s="572">
        <f t="shared" si="2"/>
        <v>0</v>
      </c>
      <c r="J24" s="589">
        <f t="shared" si="2"/>
        <v>0</v>
      </c>
      <c r="K24" s="589">
        <f t="shared" si="2"/>
        <v>0</v>
      </c>
      <c r="L24" s="572">
        <f t="shared" si="2"/>
        <v>0</v>
      </c>
      <c r="M24" s="573" t="s">
        <v>457</v>
      </c>
      <c r="N24" s="573" t="s">
        <v>457</v>
      </c>
      <c r="O24" s="574" t="s">
        <v>457</v>
      </c>
      <c r="P24" s="583" t="e">
        <f>AVERAGE(P18:P23)</f>
        <v>#DIV/0!</v>
      </c>
      <c r="Q24" s="670" t="e">
        <f>AVERAGE(Q18:Q23)</f>
        <v>#DIV/0!</v>
      </c>
      <c r="S24" s="925"/>
      <c r="T24" s="920"/>
      <c r="U24" s="924"/>
      <c r="V24" s="924"/>
      <c r="W24" s="924"/>
      <c r="X24" s="924"/>
      <c r="Y24" s="924"/>
      <c r="Z24" s="924"/>
      <c r="AA24" s="924"/>
      <c r="AB24" s="1439"/>
      <c r="AC24" s="1439"/>
      <c r="AD24" s="1439"/>
      <c r="AE24" s="1439"/>
      <c r="AF24" s="1440"/>
      <c r="AG24" s="1440"/>
      <c r="AH24" s="1440"/>
      <c r="AI24" s="1439"/>
      <c r="AJ24" s="1439"/>
      <c r="AK24" s="1439"/>
      <c r="AL24" s="1439"/>
      <c r="AM24" s="1439"/>
      <c r="AN24" s="1439"/>
      <c r="AO24" s="1440"/>
      <c r="AP24" s="1440"/>
      <c r="AQ24" s="1440"/>
      <c r="AR24" s="1440"/>
      <c r="AS24" s="1440"/>
      <c r="AT24" s="1440"/>
      <c r="AU24" s="1440"/>
      <c r="AV24" s="1440"/>
      <c r="AW24" s="739"/>
      <c r="AX24" s="739"/>
      <c r="AY24" s="739"/>
      <c r="AZ24" s="739"/>
      <c r="BA24" s="739"/>
      <c r="BB24" s="739"/>
      <c r="BC24" s="739"/>
      <c r="BD24" s="739"/>
      <c r="BE24" s="739"/>
      <c r="BF24" s="739"/>
      <c r="BG24" s="739"/>
      <c r="BH24" s="739"/>
      <c r="BI24" s="739"/>
      <c r="BJ24" s="739"/>
      <c r="BK24" s="739"/>
    </row>
    <row r="25" spans="1:63" s="557" customFormat="1" ht="23.1" customHeight="1" thickTop="1">
      <c r="A25" s="1447"/>
      <c r="B25" s="575"/>
      <c r="C25" s="865"/>
      <c r="D25" s="586" t="s">
        <v>434</v>
      </c>
      <c r="E25" s="560"/>
      <c r="F25" s="556"/>
      <c r="G25" s="577"/>
      <c r="H25" s="577"/>
      <c r="I25" s="577"/>
      <c r="J25" s="577"/>
      <c r="K25" s="577"/>
      <c r="L25" s="577"/>
      <c r="M25" s="576" t="s">
        <v>434</v>
      </c>
      <c r="N25" s="578"/>
      <c r="O25" s="579"/>
      <c r="P25" s="580"/>
      <c r="Q25" s="667" t="e">
        <f t="shared" si="0"/>
        <v>#DIV/0!</v>
      </c>
      <c r="S25" s="925"/>
      <c r="T25" s="920"/>
      <c r="U25" s="924"/>
      <c r="V25" s="924"/>
      <c r="W25" s="924"/>
      <c r="X25" s="924"/>
      <c r="Y25" s="924"/>
      <c r="Z25" s="924"/>
      <c r="AA25" s="924"/>
      <c r="AB25" s="1439"/>
      <c r="AC25" s="1439"/>
      <c r="AD25" s="1439"/>
      <c r="AE25" s="1439"/>
      <c r="AF25" s="1440"/>
      <c r="AG25" s="1440"/>
      <c r="AH25" s="1440"/>
      <c r="AI25" s="1439"/>
      <c r="AJ25" s="1439"/>
      <c r="AK25" s="1439"/>
      <c r="AL25" s="1439"/>
      <c r="AM25" s="1439"/>
      <c r="AN25" s="1439"/>
      <c r="AO25" s="1440"/>
      <c r="AP25" s="1440"/>
      <c r="AQ25" s="1440"/>
      <c r="AR25" s="1440"/>
      <c r="AS25" s="1440"/>
      <c r="AT25" s="1440"/>
      <c r="AU25" s="1440"/>
      <c r="AV25" s="1440"/>
      <c r="AW25" s="739"/>
      <c r="AX25" s="739"/>
      <c r="AY25" s="739"/>
      <c r="AZ25" s="739"/>
      <c r="BA25" s="739"/>
      <c r="BB25" s="739"/>
      <c r="BC25" s="739"/>
      <c r="BD25" s="739"/>
      <c r="BE25" s="739"/>
      <c r="BF25" s="739"/>
      <c r="BG25" s="739"/>
      <c r="BH25" s="739"/>
      <c r="BI25" s="739"/>
      <c r="BJ25" s="739"/>
      <c r="BK25" s="739"/>
    </row>
    <row r="26" spans="1:63" s="557" customFormat="1" ht="23.1" customHeight="1">
      <c r="A26" s="1448"/>
      <c r="B26" s="558"/>
      <c r="C26" s="559"/>
      <c r="D26" s="587" t="s">
        <v>434</v>
      </c>
      <c r="E26" s="560"/>
      <c r="F26" s="561"/>
      <c r="G26" s="562"/>
      <c r="H26" s="562"/>
      <c r="I26" s="562"/>
      <c r="J26" s="562"/>
      <c r="K26" s="562"/>
      <c r="L26" s="562"/>
      <c r="M26" s="559" t="s">
        <v>434</v>
      </c>
      <c r="N26" s="563"/>
      <c r="O26" s="564"/>
      <c r="P26" s="581"/>
      <c r="Q26" s="668" t="e">
        <f t="shared" si="0"/>
        <v>#DIV/0!</v>
      </c>
      <c r="S26" s="1443"/>
      <c r="T26" s="1443"/>
      <c r="U26" s="1443"/>
      <c r="V26" s="1443"/>
      <c r="W26" s="1443"/>
      <c r="X26" s="1443"/>
      <c r="Y26" s="738"/>
      <c r="Z26" s="1439"/>
      <c r="AA26" s="1439"/>
      <c r="AB26" s="599"/>
      <c r="AC26" s="599"/>
      <c r="AD26" s="599"/>
      <c r="AE26" s="599"/>
      <c r="AF26" s="599"/>
      <c r="AG26" s="599"/>
      <c r="AH26" s="599"/>
      <c r="AI26" s="599"/>
      <c r="AJ26" s="599"/>
      <c r="AK26" s="599"/>
      <c r="AL26" s="599"/>
      <c r="AM26" s="599"/>
      <c r="AN26" s="599"/>
      <c r="AO26" s="599"/>
      <c r="AP26" s="599"/>
      <c r="AQ26" s="599"/>
      <c r="AR26" s="599"/>
      <c r="AS26" s="599"/>
      <c r="AT26" s="599"/>
      <c r="AU26" s="599"/>
      <c r="AV26" s="599"/>
      <c r="AW26" s="739"/>
      <c r="AX26" s="739"/>
      <c r="AY26" s="739"/>
      <c r="AZ26" s="739"/>
      <c r="BA26" s="739"/>
      <c r="BB26" s="739"/>
      <c r="BC26" s="739"/>
      <c r="BD26" s="739"/>
      <c r="BE26" s="739"/>
      <c r="BF26" s="739"/>
      <c r="BG26" s="739"/>
      <c r="BH26" s="739"/>
      <c r="BI26" s="739"/>
      <c r="BJ26" s="739"/>
      <c r="BK26" s="739"/>
    </row>
    <row r="27" spans="1:63" s="557" customFormat="1" ht="23.1" customHeight="1">
      <c r="A27" s="1448"/>
      <c r="B27" s="558"/>
      <c r="C27" s="559"/>
      <c r="D27" s="587" t="s">
        <v>434</v>
      </c>
      <c r="E27" s="560"/>
      <c r="F27" s="561"/>
      <c r="G27" s="562"/>
      <c r="H27" s="562"/>
      <c r="I27" s="562"/>
      <c r="J27" s="562"/>
      <c r="K27" s="562"/>
      <c r="L27" s="562"/>
      <c r="M27" s="559" t="s">
        <v>434</v>
      </c>
      <c r="N27" s="563"/>
      <c r="O27" s="564"/>
      <c r="P27" s="581"/>
      <c r="Q27" s="668" t="e">
        <f t="shared" si="0"/>
        <v>#DIV/0!</v>
      </c>
      <c r="S27" s="1443"/>
      <c r="T27" s="596"/>
      <c r="U27" s="1438"/>
      <c r="V27" s="1438"/>
      <c r="W27" s="1438"/>
      <c r="X27" s="1438"/>
      <c r="Y27" s="1438"/>
      <c r="Z27" s="1438"/>
      <c r="AA27" s="1438"/>
      <c r="AB27" s="1439"/>
      <c r="AC27" s="1439"/>
      <c r="AD27" s="1439"/>
      <c r="AE27" s="1439"/>
      <c r="AF27" s="1440"/>
      <c r="AG27" s="1440"/>
      <c r="AH27" s="1440"/>
      <c r="AI27" s="1439"/>
      <c r="AJ27" s="1439"/>
      <c r="AK27" s="1439"/>
      <c r="AL27" s="1439"/>
      <c r="AM27" s="1439"/>
      <c r="AN27" s="1439"/>
      <c r="AO27" s="1440"/>
      <c r="AP27" s="1440"/>
      <c r="AQ27" s="1440"/>
      <c r="AR27" s="1440"/>
      <c r="AS27" s="1440"/>
      <c r="AT27" s="1440"/>
      <c r="AU27" s="1440"/>
      <c r="AV27" s="1440"/>
      <c r="AW27" s="739"/>
      <c r="AX27" s="739"/>
      <c r="AY27" s="739"/>
      <c r="AZ27" s="739"/>
      <c r="BA27" s="739"/>
      <c r="BB27" s="739"/>
      <c r="BC27" s="739"/>
      <c r="BD27" s="739"/>
      <c r="BE27" s="739"/>
      <c r="BF27" s="739"/>
      <c r="BG27" s="739"/>
      <c r="BH27" s="739"/>
      <c r="BI27" s="739"/>
      <c r="BJ27" s="739"/>
      <c r="BK27" s="739"/>
    </row>
    <row r="28" spans="1:63" s="557" customFormat="1" ht="23.1" customHeight="1">
      <c r="A28" s="1448"/>
      <c r="B28" s="558"/>
      <c r="C28" s="559"/>
      <c r="D28" s="587" t="s">
        <v>434</v>
      </c>
      <c r="E28" s="560"/>
      <c r="F28" s="561"/>
      <c r="G28" s="562"/>
      <c r="H28" s="562"/>
      <c r="I28" s="562"/>
      <c r="J28" s="562"/>
      <c r="K28" s="562"/>
      <c r="L28" s="562"/>
      <c r="M28" s="559" t="s">
        <v>434</v>
      </c>
      <c r="N28" s="563"/>
      <c r="O28" s="564"/>
      <c r="P28" s="581"/>
      <c r="Q28" s="668" t="e">
        <f t="shared" si="0"/>
        <v>#DIV/0!</v>
      </c>
      <c r="S28" s="1443"/>
      <c r="T28" s="596"/>
      <c r="U28" s="1438"/>
      <c r="V28" s="1438"/>
      <c r="W28" s="1438"/>
      <c r="X28" s="1438"/>
      <c r="Y28" s="1438"/>
      <c r="Z28" s="1438"/>
      <c r="AA28" s="1438"/>
      <c r="AB28" s="1439"/>
      <c r="AC28" s="1439"/>
      <c r="AD28" s="1439"/>
      <c r="AE28" s="1439"/>
      <c r="AF28" s="1440"/>
      <c r="AG28" s="1440"/>
      <c r="AH28" s="1440"/>
      <c r="AI28" s="1439"/>
      <c r="AJ28" s="1439"/>
      <c r="AK28" s="1439"/>
      <c r="AL28" s="1439"/>
      <c r="AM28" s="1439"/>
      <c r="AN28" s="1439"/>
      <c r="AO28" s="1440"/>
      <c r="AP28" s="1440"/>
      <c r="AQ28" s="1440"/>
      <c r="AR28" s="1440"/>
      <c r="AS28" s="1440"/>
      <c r="AT28" s="1440"/>
      <c r="AU28" s="1440"/>
      <c r="AV28" s="1440"/>
      <c r="AW28" s="739"/>
      <c r="AX28" s="739"/>
      <c r="AY28" s="739"/>
      <c r="AZ28" s="739"/>
      <c r="BA28" s="739"/>
      <c r="BB28" s="739"/>
      <c r="BC28" s="739"/>
      <c r="BD28" s="739"/>
      <c r="BE28" s="739"/>
      <c r="BF28" s="739"/>
      <c r="BG28" s="739"/>
      <c r="BH28" s="739"/>
      <c r="BI28" s="739"/>
      <c r="BJ28" s="739"/>
      <c r="BK28" s="739"/>
    </row>
    <row r="29" spans="1:63" s="557" customFormat="1" ht="23.1" customHeight="1">
      <c r="A29" s="1448"/>
      <c r="B29" s="558"/>
      <c r="C29" s="559"/>
      <c r="D29" s="587" t="s">
        <v>434</v>
      </c>
      <c r="E29" s="584"/>
      <c r="F29" s="561"/>
      <c r="G29" s="562"/>
      <c r="H29" s="562"/>
      <c r="I29" s="562"/>
      <c r="J29" s="562"/>
      <c r="K29" s="562"/>
      <c r="L29" s="562"/>
      <c r="M29" s="559" t="s">
        <v>434</v>
      </c>
      <c r="N29" s="563"/>
      <c r="O29" s="564"/>
      <c r="P29" s="581"/>
      <c r="Q29" s="668" t="e">
        <f t="shared" si="0"/>
        <v>#DIV/0!</v>
      </c>
      <c r="S29" s="1443"/>
      <c r="T29" s="596"/>
      <c r="U29" s="1438"/>
      <c r="V29" s="1438"/>
      <c r="W29" s="1438"/>
      <c r="X29" s="1438"/>
      <c r="Y29" s="1438"/>
      <c r="Z29" s="1438"/>
      <c r="AA29" s="1438"/>
      <c r="AB29" s="1439"/>
      <c r="AC29" s="1439"/>
      <c r="AD29" s="1439"/>
      <c r="AE29" s="1439"/>
      <c r="AF29" s="1440"/>
      <c r="AG29" s="1440"/>
      <c r="AH29" s="1440"/>
      <c r="AI29" s="1439"/>
      <c r="AJ29" s="1439"/>
      <c r="AK29" s="1439"/>
      <c r="AL29" s="1439"/>
      <c r="AM29" s="1439"/>
      <c r="AN29" s="1439"/>
      <c r="AO29" s="1440"/>
      <c r="AP29" s="1440"/>
      <c r="AQ29" s="1440"/>
      <c r="AR29" s="1440"/>
      <c r="AS29" s="1440"/>
      <c r="AT29" s="1440"/>
      <c r="AU29" s="1440"/>
      <c r="AV29" s="1440"/>
      <c r="AW29" s="739"/>
      <c r="AX29" s="739"/>
      <c r="AY29" s="739"/>
      <c r="AZ29" s="739"/>
      <c r="BA29" s="739"/>
      <c r="BB29" s="739"/>
      <c r="BC29" s="739"/>
      <c r="BD29" s="739"/>
      <c r="BE29" s="739"/>
      <c r="BF29" s="739"/>
      <c r="BG29" s="739"/>
      <c r="BH29" s="739"/>
      <c r="BI29" s="739"/>
      <c r="BJ29" s="739"/>
      <c r="BK29" s="739"/>
    </row>
    <row r="30" spans="1:63" ht="24" customHeight="1" thickBot="1">
      <c r="A30" s="1448"/>
      <c r="B30" s="565"/>
      <c r="C30" s="927"/>
      <c r="D30" s="588" t="s">
        <v>434</v>
      </c>
      <c r="E30" s="585"/>
      <c r="F30" s="568"/>
      <c r="G30" s="569"/>
      <c r="H30" s="569"/>
      <c r="I30" s="569"/>
      <c r="J30" s="569"/>
      <c r="K30" s="569"/>
      <c r="L30" s="569"/>
      <c r="M30" s="566" t="s">
        <v>434</v>
      </c>
      <c r="N30" s="570"/>
      <c r="O30" s="571"/>
      <c r="P30" s="582"/>
      <c r="Q30" s="669" t="e">
        <f t="shared" si="0"/>
        <v>#DIV/0!</v>
      </c>
      <c r="S30" s="1443"/>
      <c r="T30" s="596"/>
      <c r="U30" s="1438"/>
      <c r="V30" s="1438"/>
      <c r="W30" s="1438"/>
      <c r="X30" s="1438"/>
      <c r="Y30" s="1438"/>
      <c r="Z30" s="1438"/>
      <c r="AA30" s="1438"/>
      <c r="AB30" s="1439"/>
      <c r="AC30" s="1439"/>
      <c r="AD30" s="1439"/>
      <c r="AE30" s="1439"/>
      <c r="AF30" s="1440"/>
      <c r="AG30" s="1440"/>
      <c r="AH30" s="1440"/>
      <c r="AI30" s="1439"/>
      <c r="AJ30" s="1439"/>
      <c r="AK30" s="1439"/>
      <c r="AL30" s="1439"/>
      <c r="AM30" s="1439"/>
      <c r="AN30" s="1439"/>
      <c r="AO30" s="1440"/>
      <c r="AP30" s="1440"/>
      <c r="AQ30" s="1440"/>
      <c r="AR30" s="1440"/>
      <c r="AS30" s="1440"/>
      <c r="AT30" s="1440"/>
      <c r="AU30" s="1440"/>
      <c r="AV30" s="1440"/>
      <c r="AW30" s="599"/>
      <c r="AX30" s="599"/>
      <c r="AY30" s="599"/>
      <c r="AZ30" s="599"/>
      <c r="BA30" s="599"/>
      <c r="BB30" s="599"/>
      <c r="BC30" s="599"/>
      <c r="BD30" s="599"/>
      <c r="BE30" s="599"/>
      <c r="BF30" s="599"/>
      <c r="BG30" s="599"/>
      <c r="BH30" s="599"/>
      <c r="BI30" s="599"/>
      <c r="BJ30" s="599"/>
      <c r="BK30" s="599"/>
    </row>
    <row r="31" spans="1:63" s="557" customFormat="1" ht="23.1" customHeight="1" thickTop="1" thickBot="1">
      <c r="A31" s="1444" t="s">
        <v>605</v>
      </c>
      <c r="B31" s="1445"/>
      <c r="C31" s="1445"/>
      <c r="D31" s="1445"/>
      <c r="E31" s="1445"/>
      <c r="F31" s="1446"/>
      <c r="G31" s="589">
        <f t="shared" ref="G31:L31" si="3">SUM(G25:G30)</f>
        <v>0</v>
      </c>
      <c r="H31" s="589">
        <f t="shared" si="3"/>
        <v>0</v>
      </c>
      <c r="I31" s="589">
        <f t="shared" si="3"/>
        <v>0</v>
      </c>
      <c r="J31" s="589">
        <f t="shared" si="3"/>
        <v>0</v>
      </c>
      <c r="K31" s="589">
        <f t="shared" si="3"/>
        <v>0</v>
      </c>
      <c r="L31" s="589">
        <f t="shared" si="3"/>
        <v>0</v>
      </c>
      <c r="M31" s="590" t="s">
        <v>453</v>
      </c>
      <c r="N31" s="590" t="s">
        <v>453</v>
      </c>
      <c r="O31" s="591" t="s">
        <v>453</v>
      </c>
      <c r="P31" s="592" t="e">
        <f>AVERAGE(P25:P30)</f>
        <v>#DIV/0!</v>
      </c>
      <c r="Q31" s="671" t="e">
        <f>AVERAGE(Q25:Q30)</f>
        <v>#DIV/0!</v>
      </c>
      <c r="S31" s="1443"/>
      <c r="T31" s="596"/>
      <c r="U31" s="1438"/>
      <c r="V31" s="1438"/>
      <c r="W31" s="1438"/>
      <c r="X31" s="1438"/>
      <c r="Y31" s="1438"/>
      <c r="Z31" s="1438"/>
      <c r="AA31" s="1438"/>
      <c r="AB31" s="1439"/>
      <c r="AC31" s="1439"/>
      <c r="AD31" s="1439"/>
      <c r="AE31" s="1439"/>
      <c r="AF31" s="1440"/>
      <c r="AG31" s="1440"/>
      <c r="AH31" s="1440"/>
      <c r="AI31" s="1439"/>
      <c r="AJ31" s="1439"/>
      <c r="AK31" s="1439"/>
      <c r="AL31" s="1439"/>
      <c r="AM31" s="1439"/>
      <c r="AN31" s="1439"/>
      <c r="AO31" s="1440"/>
      <c r="AP31" s="1440"/>
      <c r="AQ31" s="1440"/>
      <c r="AR31" s="1440"/>
      <c r="AS31" s="1440"/>
      <c r="AT31" s="1440"/>
      <c r="AU31" s="1440"/>
      <c r="AV31" s="1440"/>
      <c r="AW31" s="739"/>
      <c r="AX31" s="739"/>
      <c r="AY31" s="739"/>
      <c r="AZ31" s="739"/>
      <c r="BA31" s="739"/>
      <c r="BB31" s="739"/>
      <c r="BC31" s="739"/>
      <c r="BD31" s="739"/>
      <c r="BE31" s="739"/>
      <c r="BF31" s="739"/>
      <c r="BG31" s="739"/>
      <c r="BH31" s="739"/>
      <c r="BI31" s="739"/>
      <c r="BJ31" s="739"/>
      <c r="BK31" s="739"/>
    </row>
    <row r="32" spans="1:63" ht="22.5" customHeight="1" thickTop="1">
      <c r="A32" s="593"/>
      <c r="B32" s="594"/>
      <c r="C32" s="594"/>
      <c r="D32" s="594"/>
      <c r="E32" s="594"/>
      <c r="F32" s="594"/>
      <c r="G32" s="594"/>
      <c r="H32" s="594"/>
      <c r="I32" s="594"/>
      <c r="J32" s="594"/>
      <c r="K32" s="594"/>
      <c r="L32" s="594"/>
      <c r="M32" s="594"/>
      <c r="N32" s="594"/>
      <c r="P32" s="595"/>
      <c r="S32" s="1443"/>
      <c r="T32" s="596"/>
      <c r="U32" s="1438"/>
      <c r="V32" s="1438"/>
      <c r="W32" s="1438"/>
      <c r="X32" s="1438"/>
      <c r="Y32" s="1438"/>
      <c r="Z32" s="1438"/>
      <c r="AA32" s="1438"/>
      <c r="AB32" s="1439"/>
      <c r="AC32" s="1439"/>
      <c r="AD32" s="1439"/>
      <c r="AE32" s="1439"/>
      <c r="AF32" s="1440"/>
      <c r="AG32" s="1440"/>
      <c r="AH32" s="1440"/>
      <c r="AI32" s="1439"/>
      <c r="AJ32" s="1439"/>
      <c r="AK32" s="1439"/>
      <c r="AL32" s="1439"/>
      <c r="AM32" s="1439"/>
      <c r="AN32" s="1439"/>
      <c r="AO32" s="1440"/>
      <c r="AP32" s="1440"/>
      <c r="AQ32" s="1440"/>
      <c r="AR32" s="1440"/>
      <c r="AS32" s="1440"/>
      <c r="AT32" s="1440"/>
      <c r="AU32" s="1440"/>
      <c r="AV32" s="1440"/>
      <c r="AW32" s="599"/>
      <c r="AX32" s="599"/>
      <c r="AY32" s="599"/>
      <c r="AZ32" s="599"/>
      <c r="BA32" s="599"/>
      <c r="BB32" s="599"/>
      <c r="BC32" s="599"/>
      <c r="BD32" s="599"/>
      <c r="BE32" s="599"/>
      <c r="BF32" s="599"/>
      <c r="BG32" s="599"/>
      <c r="BH32" s="599"/>
      <c r="BI32" s="599"/>
      <c r="BJ32" s="599"/>
      <c r="BK32" s="599"/>
    </row>
    <row r="33" spans="3:63" ht="22.5" customHeight="1">
      <c r="M33" s="546"/>
      <c r="N33" s="548"/>
      <c r="S33" s="1443"/>
      <c r="T33" s="1443"/>
      <c r="U33" s="1443"/>
      <c r="V33" s="1443"/>
      <c r="W33" s="1443"/>
      <c r="X33" s="1443"/>
      <c r="Y33" s="738"/>
      <c r="Z33" s="1439"/>
      <c r="AA33" s="1439"/>
      <c r="AB33" s="599"/>
      <c r="AC33" s="599"/>
      <c r="AD33" s="599"/>
      <c r="AE33" s="599"/>
      <c r="AF33" s="599"/>
      <c r="AG33" s="599"/>
      <c r="AH33" s="599"/>
      <c r="AI33" s="599"/>
      <c r="AJ33" s="599"/>
      <c r="AK33" s="599"/>
      <c r="AL33" s="599"/>
      <c r="AM33" s="599"/>
      <c r="AN33" s="599"/>
      <c r="AO33" s="599"/>
      <c r="AP33" s="599"/>
      <c r="AQ33" s="599"/>
      <c r="AR33" s="599"/>
      <c r="AS33" s="599"/>
      <c r="AT33" s="599"/>
      <c r="AU33" s="599"/>
      <c r="AV33" s="599"/>
      <c r="AW33" s="599"/>
      <c r="AX33" s="599"/>
      <c r="AY33" s="599"/>
      <c r="AZ33" s="599"/>
      <c r="BA33" s="599"/>
      <c r="BB33" s="599"/>
      <c r="BC33" s="599"/>
      <c r="BD33" s="599"/>
      <c r="BE33" s="599"/>
      <c r="BF33" s="599"/>
      <c r="BG33" s="599"/>
      <c r="BH33" s="599"/>
      <c r="BI33" s="599"/>
      <c r="BJ33" s="599"/>
      <c r="BK33" s="599"/>
    </row>
    <row r="34" spans="3:63" ht="22.5" customHeight="1">
      <c r="M34" s="546"/>
      <c r="N34" s="548"/>
      <c r="S34" s="1443"/>
      <c r="T34" s="1443"/>
      <c r="U34" s="1443"/>
      <c r="V34" s="1443"/>
      <c r="W34" s="1443"/>
      <c r="X34" s="1443"/>
      <c r="Y34" s="1443"/>
      <c r="Z34" s="1443"/>
      <c r="AA34" s="1443"/>
      <c r="AB34" s="1442"/>
      <c r="AC34" s="1442"/>
      <c r="AD34" s="1442"/>
      <c r="AE34" s="1442"/>
      <c r="AF34" s="1441"/>
      <c r="AG34" s="1442"/>
      <c r="AH34" s="1442"/>
      <c r="AI34" s="1442"/>
      <c r="AJ34" s="1442"/>
      <c r="AK34" s="1442"/>
      <c r="AL34" s="1442"/>
      <c r="AM34" s="1442"/>
      <c r="AN34" s="1442"/>
      <c r="AO34" s="1441"/>
      <c r="AP34" s="1442"/>
      <c r="AQ34" s="1442"/>
      <c r="AR34" s="1442"/>
      <c r="AS34" s="1441"/>
      <c r="AT34" s="1442"/>
      <c r="AU34" s="1442"/>
      <c r="AV34" s="1442"/>
      <c r="AW34" s="599"/>
      <c r="AX34" s="599"/>
      <c r="AY34" s="599"/>
      <c r="AZ34" s="599"/>
      <c r="BA34" s="599"/>
      <c r="BB34" s="599"/>
      <c r="BC34" s="599"/>
      <c r="BD34" s="599"/>
      <c r="BE34" s="599"/>
      <c r="BF34" s="599"/>
      <c r="BG34" s="599"/>
      <c r="BH34" s="599"/>
      <c r="BI34" s="599"/>
      <c r="BJ34" s="599"/>
      <c r="BK34" s="599"/>
    </row>
    <row r="35" spans="3:63" ht="22.5" customHeight="1">
      <c r="M35" s="546"/>
      <c r="N35" s="548"/>
      <c r="S35" s="596"/>
      <c r="T35" s="596"/>
      <c r="U35" s="596"/>
      <c r="V35" s="596"/>
      <c r="W35" s="596"/>
      <c r="X35" s="596"/>
      <c r="Y35" s="596"/>
      <c r="Z35" s="596"/>
      <c r="AA35" s="596"/>
      <c r="AB35" s="597"/>
      <c r="AC35" s="597"/>
      <c r="AD35" s="597"/>
      <c r="AE35" s="597"/>
      <c r="AF35" s="598"/>
      <c r="AG35" s="597"/>
      <c r="AH35" s="597"/>
      <c r="AI35" s="597"/>
      <c r="AJ35" s="597"/>
      <c r="AK35" s="597"/>
      <c r="AL35" s="597"/>
      <c r="AM35" s="597"/>
      <c r="AN35" s="597"/>
      <c r="AO35" s="598"/>
      <c r="AP35" s="597"/>
      <c r="AQ35" s="597"/>
      <c r="AR35" s="597"/>
      <c r="AS35" s="598"/>
      <c r="AT35" s="597"/>
      <c r="AU35" s="597"/>
      <c r="AV35" s="597"/>
    </row>
    <row r="36" spans="3:63" ht="22.5" customHeight="1">
      <c r="V36" s="596"/>
      <c r="W36" s="596"/>
      <c r="X36" s="596"/>
      <c r="Y36" s="596"/>
      <c r="Z36" s="596"/>
      <c r="AA36" s="596"/>
      <c r="AB36" s="596"/>
      <c r="AC36" s="596"/>
      <c r="AD36" s="596"/>
      <c r="AE36" s="597"/>
      <c r="AF36" s="597"/>
      <c r="AG36" s="597"/>
      <c r="AH36" s="597"/>
      <c r="AI36" s="598"/>
      <c r="AJ36" s="597"/>
      <c r="AK36" s="597"/>
      <c r="AL36" s="597"/>
      <c r="AM36" s="597"/>
      <c r="AN36" s="597"/>
      <c r="AO36" s="597"/>
      <c r="AP36" s="597"/>
      <c r="AQ36" s="597"/>
      <c r="AR36" s="598"/>
      <c r="AS36" s="597"/>
      <c r="AT36" s="597"/>
      <c r="AU36" s="597"/>
      <c r="AV36" s="598"/>
      <c r="AW36" s="597"/>
      <c r="AX36" s="597"/>
      <c r="AY36" s="597"/>
    </row>
    <row r="37" spans="3:63" ht="22.5" customHeight="1">
      <c r="V37" s="596"/>
      <c r="W37" s="596"/>
      <c r="X37" s="596"/>
      <c r="Y37" s="596"/>
      <c r="Z37" s="596"/>
      <c r="AA37" s="596"/>
      <c r="AB37" s="596"/>
      <c r="AC37" s="596"/>
      <c r="AD37" s="596"/>
      <c r="AE37" s="597"/>
      <c r="AF37" s="597"/>
      <c r="AG37" s="597"/>
      <c r="AH37" s="597"/>
      <c r="AI37" s="598"/>
      <c r="AJ37" s="597"/>
      <c r="AK37" s="597"/>
      <c r="AL37" s="597"/>
      <c r="AM37" s="597"/>
      <c r="AN37" s="597"/>
      <c r="AO37" s="597"/>
      <c r="AP37" s="597"/>
      <c r="AQ37" s="597"/>
      <c r="AR37" s="598"/>
      <c r="AS37" s="597"/>
      <c r="AT37" s="597"/>
      <c r="AU37" s="597"/>
      <c r="AV37" s="598"/>
      <c r="AW37" s="597"/>
      <c r="AX37" s="597"/>
      <c r="AY37" s="597"/>
    </row>
    <row r="38" spans="3:63" ht="22.5" customHeight="1">
      <c r="W38" s="596"/>
      <c r="X38" s="1438"/>
      <c r="Y38" s="1438"/>
      <c r="Z38" s="1438"/>
      <c r="AA38" s="1438"/>
      <c r="AB38" s="1438"/>
      <c r="AC38" s="1438"/>
      <c r="AD38" s="1438"/>
      <c r="AE38" s="1439"/>
      <c r="AF38" s="1439"/>
      <c r="AG38" s="1439"/>
      <c r="AH38" s="1439"/>
      <c r="AI38" s="1440"/>
      <c r="AJ38" s="1440"/>
      <c r="AK38" s="1440"/>
      <c r="AL38" s="599"/>
      <c r="AM38" s="599"/>
      <c r="AN38" s="599"/>
      <c r="AO38" s="599"/>
      <c r="AP38" s="599"/>
      <c r="AQ38" s="599"/>
      <c r="AR38" s="599"/>
      <c r="AS38" s="599"/>
      <c r="AT38" s="599"/>
      <c r="AU38" s="599"/>
      <c r="AV38" s="599"/>
      <c r="AW38" s="599"/>
      <c r="AX38" s="599"/>
      <c r="AY38" s="599"/>
    </row>
    <row r="39" spans="3:63" ht="22.5" customHeight="1"/>
    <row r="40" spans="3:63" ht="22.5" customHeight="1"/>
    <row r="41" spans="3:63" ht="22.5" customHeight="1"/>
    <row r="42" spans="3:63" ht="22.5" customHeight="1">
      <c r="C42" s="546"/>
      <c r="D42" s="546"/>
      <c r="F42" s="546"/>
      <c r="G42" s="546"/>
      <c r="H42" s="546"/>
      <c r="I42" s="546"/>
      <c r="J42" s="546"/>
      <c r="K42" s="546"/>
      <c r="L42" s="546"/>
      <c r="M42" s="546"/>
      <c r="N42" s="546"/>
      <c r="P42" s="546"/>
      <c r="T42" s="546"/>
    </row>
    <row r="43" spans="3:63" ht="22.5" customHeight="1">
      <c r="C43" s="546"/>
      <c r="D43" s="546"/>
      <c r="F43" s="546"/>
      <c r="G43" s="546"/>
      <c r="H43" s="546"/>
      <c r="I43" s="546"/>
      <c r="J43" s="546"/>
      <c r="K43" s="546"/>
      <c r="L43" s="546"/>
      <c r="M43" s="546"/>
      <c r="N43" s="546"/>
      <c r="P43" s="546"/>
      <c r="T43" s="546"/>
    </row>
    <row r="44" spans="3:63" ht="22.5" customHeight="1">
      <c r="C44" s="546"/>
      <c r="D44" s="546"/>
      <c r="F44" s="546"/>
      <c r="G44" s="546"/>
      <c r="H44" s="546"/>
      <c r="I44" s="546"/>
      <c r="J44" s="546"/>
      <c r="K44" s="546"/>
      <c r="L44" s="546"/>
      <c r="M44" s="546"/>
      <c r="N44" s="546"/>
      <c r="P44" s="546"/>
      <c r="T44" s="546"/>
    </row>
    <row r="45" spans="3:63" ht="22.5" customHeight="1">
      <c r="C45" s="546"/>
      <c r="D45" s="546"/>
      <c r="F45" s="546"/>
      <c r="G45" s="546"/>
      <c r="H45" s="546"/>
      <c r="I45" s="546"/>
      <c r="J45" s="546"/>
      <c r="K45" s="546"/>
      <c r="L45" s="546"/>
      <c r="M45" s="546"/>
      <c r="N45" s="546"/>
      <c r="P45" s="546"/>
      <c r="T45" s="546"/>
    </row>
    <row r="46" spans="3:63" ht="22.5" customHeight="1">
      <c r="C46" s="546"/>
      <c r="D46" s="546"/>
      <c r="F46" s="546"/>
      <c r="G46" s="546"/>
      <c r="H46" s="546"/>
      <c r="I46" s="546"/>
      <c r="J46" s="546"/>
      <c r="K46" s="546"/>
      <c r="L46" s="546"/>
      <c r="M46" s="546"/>
      <c r="N46" s="546"/>
      <c r="P46" s="546"/>
      <c r="T46" s="546"/>
    </row>
    <row r="47" spans="3:63" ht="22.5" customHeight="1">
      <c r="C47" s="546"/>
      <c r="D47" s="546"/>
      <c r="F47" s="546"/>
      <c r="G47" s="546"/>
      <c r="H47" s="546"/>
      <c r="I47" s="546"/>
      <c r="J47" s="546"/>
      <c r="K47" s="546"/>
      <c r="L47" s="546"/>
      <c r="M47" s="546"/>
      <c r="N47" s="546"/>
      <c r="P47" s="546"/>
      <c r="T47" s="546"/>
    </row>
    <row r="48" spans="3:63" ht="22.5" customHeight="1">
      <c r="C48" s="546"/>
      <c r="D48" s="546"/>
      <c r="F48" s="546"/>
      <c r="G48" s="546"/>
      <c r="H48" s="546"/>
      <c r="I48" s="546"/>
      <c r="J48" s="546"/>
      <c r="K48" s="546"/>
      <c r="L48" s="546"/>
      <c r="M48" s="546"/>
      <c r="N48" s="546"/>
      <c r="P48" s="546"/>
      <c r="T48" s="546"/>
    </row>
    <row r="49" spans="3:20" ht="22.5" customHeight="1">
      <c r="C49" s="546"/>
      <c r="D49" s="546"/>
      <c r="F49" s="546"/>
      <c r="G49" s="546"/>
      <c r="H49" s="546"/>
      <c r="I49" s="546"/>
      <c r="J49" s="546"/>
      <c r="K49" s="546"/>
      <c r="L49" s="546"/>
      <c r="M49" s="546"/>
      <c r="N49" s="546"/>
      <c r="P49" s="546"/>
      <c r="T49" s="546"/>
    </row>
    <row r="50" spans="3:20" ht="22.5" customHeight="1">
      <c r="C50" s="546"/>
      <c r="D50" s="546"/>
      <c r="F50" s="546"/>
      <c r="G50" s="546"/>
      <c r="H50" s="546"/>
      <c r="I50" s="546"/>
      <c r="J50" s="546"/>
      <c r="K50" s="546"/>
      <c r="L50" s="546"/>
      <c r="M50" s="546"/>
      <c r="N50" s="546"/>
      <c r="P50" s="546"/>
      <c r="T50" s="546"/>
    </row>
    <row r="51" spans="3:20" ht="22.5" customHeight="1">
      <c r="C51" s="546"/>
      <c r="D51" s="546"/>
      <c r="F51" s="546"/>
      <c r="G51" s="546"/>
      <c r="H51" s="546"/>
      <c r="I51" s="546"/>
      <c r="J51" s="546"/>
      <c r="K51" s="546"/>
      <c r="L51" s="546"/>
      <c r="M51" s="546"/>
      <c r="N51" s="546"/>
      <c r="P51" s="546"/>
      <c r="T51" s="546"/>
    </row>
    <row r="52" spans="3:20" ht="22.5" customHeight="1">
      <c r="C52" s="546"/>
      <c r="D52" s="546"/>
      <c r="F52" s="546"/>
      <c r="G52" s="546"/>
      <c r="H52" s="546"/>
      <c r="I52" s="546"/>
      <c r="J52" s="546"/>
      <c r="K52" s="546"/>
      <c r="L52" s="546"/>
      <c r="M52" s="546"/>
      <c r="N52" s="546"/>
      <c r="P52" s="546"/>
      <c r="T52" s="546"/>
    </row>
    <row r="53" spans="3:20" ht="22.5" customHeight="1">
      <c r="C53" s="546"/>
      <c r="D53" s="546"/>
      <c r="F53" s="546"/>
      <c r="G53" s="546"/>
      <c r="H53" s="546"/>
      <c r="I53" s="546"/>
      <c r="J53" s="546"/>
      <c r="K53" s="546"/>
      <c r="L53" s="546"/>
      <c r="M53" s="546"/>
      <c r="N53" s="546"/>
      <c r="P53" s="546"/>
      <c r="T53" s="546"/>
    </row>
    <row r="54" spans="3:20" ht="22.5" customHeight="1">
      <c r="C54" s="546"/>
      <c r="D54" s="546"/>
      <c r="F54" s="546"/>
      <c r="G54" s="546"/>
      <c r="H54" s="546"/>
      <c r="I54" s="546"/>
      <c r="J54" s="546"/>
      <c r="K54" s="546"/>
      <c r="L54" s="546"/>
      <c r="M54" s="546"/>
      <c r="N54" s="546"/>
      <c r="P54" s="546"/>
      <c r="T54" s="546"/>
    </row>
    <row r="55" spans="3:20" ht="22.5" customHeight="1">
      <c r="C55" s="546"/>
      <c r="D55" s="546"/>
      <c r="F55" s="546"/>
      <c r="G55" s="546"/>
      <c r="H55" s="546"/>
      <c r="I55" s="546"/>
      <c r="J55" s="546"/>
      <c r="K55" s="546"/>
      <c r="L55" s="546"/>
      <c r="M55" s="546"/>
      <c r="N55" s="546"/>
      <c r="P55" s="546"/>
      <c r="T55" s="546"/>
    </row>
    <row r="56" spans="3:20" ht="22.5" customHeight="1">
      <c r="C56" s="546"/>
      <c r="D56" s="546"/>
      <c r="F56" s="546"/>
      <c r="G56" s="546"/>
      <c r="H56" s="546"/>
      <c r="I56" s="546"/>
      <c r="J56" s="546"/>
      <c r="K56" s="546"/>
      <c r="L56" s="546"/>
      <c r="M56" s="546"/>
      <c r="N56" s="546"/>
      <c r="P56" s="546"/>
      <c r="T56" s="546"/>
    </row>
    <row r="57" spans="3:20" ht="22.5" customHeight="1">
      <c r="C57" s="546"/>
      <c r="D57" s="546"/>
      <c r="F57" s="546"/>
      <c r="G57" s="546"/>
      <c r="H57" s="546"/>
      <c r="I57" s="546"/>
      <c r="J57" s="546"/>
      <c r="K57" s="546"/>
      <c r="L57" s="546"/>
      <c r="M57" s="546"/>
      <c r="N57" s="546"/>
      <c r="P57" s="546"/>
      <c r="T57" s="546"/>
    </row>
    <row r="58" spans="3:20" ht="22.5" customHeight="1">
      <c r="C58" s="546"/>
      <c r="D58" s="546"/>
      <c r="F58" s="546"/>
      <c r="G58" s="546"/>
      <c r="H58" s="546"/>
      <c r="I58" s="546"/>
      <c r="J58" s="546"/>
      <c r="K58" s="546"/>
      <c r="L58" s="546"/>
      <c r="M58" s="546"/>
      <c r="N58" s="546"/>
      <c r="P58" s="546"/>
      <c r="T58" s="546"/>
    </row>
    <row r="59" spans="3:20" ht="22.5" customHeight="1">
      <c r="C59" s="546"/>
      <c r="D59" s="546"/>
      <c r="F59" s="546"/>
      <c r="G59" s="546"/>
      <c r="H59" s="546"/>
      <c r="I59" s="546"/>
      <c r="J59" s="546"/>
      <c r="K59" s="546"/>
      <c r="L59" s="546"/>
      <c r="M59" s="546"/>
      <c r="N59" s="546"/>
      <c r="P59" s="546"/>
      <c r="T59" s="546"/>
    </row>
    <row r="60" spans="3:20" ht="22.5" customHeight="1">
      <c r="C60" s="546"/>
      <c r="D60" s="546"/>
      <c r="F60" s="546"/>
      <c r="G60" s="546"/>
      <c r="H60" s="546"/>
      <c r="I60" s="546"/>
      <c r="J60" s="546"/>
      <c r="K60" s="546"/>
      <c r="L60" s="546"/>
      <c r="M60" s="546"/>
      <c r="N60" s="546"/>
      <c r="P60" s="546"/>
      <c r="T60" s="546"/>
    </row>
    <row r="61" spans="3:20" ht="22.5" customHeight="1">
      <c r="C61" s="546"/>
      <c r="D61" s="546"/>
      <c r="F61" s="546"/>
      <c r="G61" s="546"/>
      <c r="H61" s="546"/>
      <c r="I61" s="546"/>
      <c r="J61" s="546"/>
      <c r="K61" s="546"/>
      <c r="L61" s="546"/>
      <c r="M61" s="546"/>
      <c r="N61" s="546"/>
      <c r="P61" s="546"/>
      <c r="T61" s="546"/>
    </row>
    <row r="62" spans="3:20" ht="22.5" customHeight="1">
      <c r="C62" s="546"/>
      <c r="D62" s="546"/>
      <c r="F62" s="546"/>
      <c r="G62" s="546"/>
      <c r="H62" s="546"/>
      <c r="I62" s="546"/>
      <c r="J62" s="546"/>
      <c r="K62" s="546"/>
      <c r="L62" s="546"/>
      <c r="M62" s="546"/>
      <c r="N62" s="546"/>
      <c r="P62" s="546"/>
      <c r="T62" s="546"/>
    </row>
    <row r="63" spans="3:20" ht="22.5" customHeight="1">
      <c r="C63" s="546"/>
      <c r="D63" s="546"/>
      <c r="F63" s="546"/>
      <c r="G63" s="546"/>
      <c r="H63" s="546"/>
      <c r="I63" s="546"/>
      <c r="J63" s="546"/>
      <c r="K63" s="546"/>
      <c r="L63" s="546"/>
      <c r="M63" s="546"/>
      <c r="N63" s="546"/>
      <c r="P63" s="546"/>
      <c r="T63" s="546"/>
    </row>
    <row r="64" spans="3:20" ht="22.5" customHeight="1">
      <c r="C64" s="546"/>
      <c r="D64" s="546"/>
      <c r="F64" s="546"/>
      <c r="G64" s="546"/>
      <c r="H64" s="546"/>
      <c r="I64" s="546"/>
      <c r="J64" s="546"/>
      <c r="K64" s="546"/>
      <c r="L64" s="546"/>
      <c r="M64" s="546"/>
      <c r="N64" s="546"/>
      <c r="P64" s="546"/>
      <c r="T64" s="546"/>
    </row>
    <row r="65" spans="3:20" ht="22.5" customHeight="1">
      <c r="C65" s="546"/>
      <c r="D65" s="546"/>
      <c r="F65" s="546"/>
      <c r="G65" s="546"/>
      <c r="H65" s="546"/>
      <c r="I65" s="546"/>
      <c r="J65" s="546"/>
      <c r="K65" s="546"/>
      <c r="L65" s="546"/>
      <c r="M65" s="546"/>
      <c r="N65" s="546"/>
      <c r="P65" s="546"/>
      <c r="T65" s="546"/>
    </row>
    <row r="66" spans="3:20" ht="22.5" customHeight="1">
      <c r="C66" s="546"/>
      <c r="D66" s="546"/>
      <c r="F66" s="546"/>
      <c r="G66" s="546"/>
      <c r="H66" s="546"/>
      <c r="I66" s="546"/>
      <c r="J66" s="546"/>
      <c r="K66" s="546"/>
      <c r="L66" s="546"/>
      <c r="M66" s="546"/>
      <c r="N66" s="546"/>
      <c r="P66" s="546"/>
      <c r="T66" s="546"/>
    </row>
    <row r="67" spans="3:20" ht="22.5" customHeight="1">
      <c r="C67" s="546"/>
      <c r="D67" s="546"/>
      <c r="F67" s="546"/>
      <c r="G67" s="546"/>
      <c r="H67" s="546"/>
      <c r="I67" s="546"/>
      <c r="J67" s="546"/>
      <c r="K67" s="546"/>
      <c r="L67" s="546"/>
      <c r="M67" s="546"/>
      <c r="N67" s="546"/>
      <c r="P67" s="546"/>
      <c r="T67" s="546"/>
    </row>
    <row r="68" spans="3:20" ht="22.5" customHeight="1">
      <c r="C68" s="546"/>
      <c r="D68" s="546"/>
      <c r="F68" s="546"/>
      <c r="G68" s="546"/>
      <c r="H68" s="546"/>
      <c r="I68" s="546"/>
      <c r="J68" s="546"/>
      <c r="K68" s="546"/>
      <c r="L68" s="546"/>
      <c r="M68" s="546"/>
      <c r="N68" s="546"/>
      <c r="P68" s="546"/>
      <c r="T68" s="546"/>
    </row>
    <row r="69" spans="3:20" ht="22.5" customHeight="1">
      <c r="C69" s="546"/>
      <c r="D69" s="546"/>
      <c r="F69" s="546"/>
      <c r="G69" s="546"/>
      <c r="H69" s="546"/>
      <c r="I69" s="546"/>
      <c r="J69" s="546"/>
      <c r="K69" s="546"/>
      <c r="L69" s="546"/>
      <c r="M69" s="546"/>
      <c r="N69" s="546"/>
      <c r="P69" s="546"/>
      <c r="T69" s="546"/>
    </row>
    <row r="70" spans="3:20" ht="22.5" customHeight="1">
      <c r="C70" s="546"/>
      <c r="D70" s="546"/>
      <c r="F70" s="546"/>
      <c r="G70" s="546"/>
      <c r="H70" s="546"/>
      <c r="I70" s="546"/>
      <c r="J70" s="546"/>
      <c r="K70" s="546"/>
      <c r="L70" s="546"/>
      <c r="M70" s="546"/>
      <c r="N70" s="546"/>
      <c r="P70" s="546"/>
      <c r="T70" s="546"/>
    </row>
    <row r="71" spans="3:20" ht="22.5" customHeight="1">
      <c r="C71" s="546"/>
      <c r="D71" s="546"/>
      <c r="F71" s="546"/>
      <c r="G71" s="546"/>
      <c r="H71" s="546"/>
      <c r="I71" s="546"/>
      <c r="J71" s="546"/>
      <c r="K71" s="546"/>
      <c r="L71" s="546"/>
      <c r="M71" s="546"/>
      <c r="N71" s="546"/>
      <c r="P71" s="546"/>
      <c r="T71" s="546"/>
    </row>
    <row r="72" spans="3:20" ht="22.5" customHeight="1">
      <c r="C72" s="546"/>
      <c r="D72" s="546"/>
      <c r="F72" s="546"/>
      <c r="G72" s="546"/>
      <c r="H72" s="546"/>
      <c r="I72" s="546"/>
      <c r="J72" s="546"/>
      <c r="K72" s="546"/>
      <c r="L72" s="546"/>
      <c r="M72" s="546"/>
      <c r="N72" s="546"/>
      <c r="P72" s="546"/>
      <c r="T72" s="546"/>
    </row>
    <row r="73" spans="3:20" ht="22.5" customHeight="1">
      <c r="C73" s="546"/>
      <c r="D73" s="546"/>
      <c r="F73" s="546"/>
      <c r="G73" s="546"/>
      <c r="H73" s="546"/>
      <c r="I73" s="546"/>
      <c r="J73" s="546"/>
      <c r="K73" s="546"/>
      <c r="L73" s="546"/>
      <c r="M73" s="546"/>
      <c r="N73" s="546"/>
      <c r="P73" s="546"/>
      <c r="T73" s="546"/>
    </row>
    <row r="74" spans="3:20" ht="22.5" customHeight="1">
      <c r="C74" s="546"/>
      <c r="D74" s="546"/>
      <c r="F74" s="546"/>
      <c r="G74" s="546"/>
      <c r="H74" s="546"/>
      <c r="I74" s="546"/>
      <c r="J74" s="546"/>
      <c r="K74" s="546"/>
      <c r="L74" s="546"/>
      <c r="M74" s="546"/>
      <c r="N74" s="546"/>
      <c r="P74" s="546"/>
      <c r="T74" s="546"/>
    </row>
    <row r="75" spans="3:20" ht="22.5" customHeight="1">
      <c r="C75" s="546"/>
      <c r="D75" s="546"/>
      <c r="F75" s="546"/>
      <c r="G75" s="546"/>
      <c r="H75" s="546"/>
      <c r="I75" s="546"/>
      <c r="J75" s="546"/>
      <c r="K75" s="546"/>
      <c r="L75" s="546"/>
      <c r="M75" s="546"/>
      <c r="N75" s="546"/>
      <c r="P75" s="546"/>
      <c r="T75" s="546"/>
    </row>
    <row r="76" spans="3:20" ht="22.5" customHeight="1">
      <c r="C76" s="546"/>
      <c r="D76" s="546"/>
      <c r="F76" s="546"/>
      <c r="G76" s="546"/>
      <c r="H76" s="546"/>
      <c r="I76" s="546"/>
      <c r="J76" s="546"/>
      <c r="K76" s="546"/>
      <c r="L76" s="546"/>
      <c r="M76" s="546"/>
      <c r="N76" s="546"/>
      <c r="P76" s="546"/>
      <c r="T76" s="546"/>
    </row>
    <row r="77" spans="3:20" ht="22.5" customHeight="1">
      <c r="C77" s="546"/>
      <c r="D77" s="546"/>
      <c r="F77" s="546"/>
      <c r="G77" s="546"/>
      <c r="H77" s="546"/>
      <c r="I77" s="546"/>
      <c r="J77" s="546"/>
      <c r="K77" s="546"/>
      <c r="L77" s="546"/>
      <c r="M77" s="546"/>
      <c r="N77" s="546"/>
      <c r="P77" s="546"/>
      <c r="T77" s="546"/>
    </row>
    <row r="78" spans="3:20" ht="22.5" customHeight="1">
      <c r="C78" s="546"/>
      <c r="D78" s="546"/>
      <c r="F78" s="546"/>
      <c r="G78" s="546"/>
      <c r="H78" s="546"/>
      <c r="I78" s="546"/>
      <c r="J78" s="546"/>
      <c r="K78" s="546"/>
      <c r="L78" s="546"/>
      <c r="M78" s="546"/>
      <c r="N78" s="546"/>
      <c r="P78" s="546"/>
      <c r="T78" s="546"/>
    </row>
    <row r="79" spans="3:20" ht="22.5" customHeight="1">
      <c r="C79" s="546"/>
      <c r="D79" s="546"/>
      <c r="F79" s="546"/>
      <c r="G79" s="546"/>
      <c r="H79" s="546"/>
      <c r="I79" s="546"/>
      <c r="J79" s="546"/>
      <c r="K79" s="546"/>
      <c r="L79" s="546"/>
      <c r="M79" s="546"/>
      <c r="N79" s="546"/>
      <c r="P79" s="546"/>
      <c r="T79" s="546"/>
    </row>
    <row r="80" spans="3:20" ht="22.5" customHeight="1">
      <c r="C80" s="546"/>
      <c r="D80" s="546"/>
      <c r="F80" s="546"/>
      <c r="G80" s="546"/>
      <c r="H80" s="546"/>
      <c r="I80" s="546"/>
      <c r="J80" s="546"/>
      <c r="K80" s="546"/>
      <c r="L80" s="546"/>
      <c r="M80" s="546"/>
      <c r="N80" s="546"/>
      <c r="P80" s="546"/>
      <c r="T80" s="546"/>
    </row>
    <row r="81" spans="3:20" ht="22.5" customHeight="1">
      <c r="C81" s="546"/>
      <c r="D81" s="546"/>
      <c r="F81" s="546"/>
      <c r="G81" s="546"/>
      <c r="H81" s="546"/>
      <c r="I81" s="546"/>
      <c r="J81" s="546"/>
      <c r="K81" s="546"/>
      <c r="L81" s="546"/>
      <c r="M81" s="546"/>
      <c r="N81" s="546"/>
      <c r="P81" s="546"/>
      <c r="T81" s="546"/>
    </row>
    <row r="82" spans="3:20" ht="22.5" customHeight="1">
      <c r="C82" s="546"/>
      <c r="D82" s="546"/>
      <c r="F82" s="546"/>
      <c r="G82" s="546"/>
      <c r="H82" s="546"/>
      <c r="I82" s="546"/>
      <c r="J82" s="546"/>
      <c r="K82" s="546"/>
      <c r="L82" s="546"/>
      <c r="M82" s="546"/>
      <c r="N82" s="546"/>
      <c r="P82" s="546"/>
      <c r="T82" s="546"/>
    </row>
    <row r="83" spans="3:20" ht="22.5" customHeight="1">
      <c r="C83" s="546"/>
      <c r="D83" s="546"/>
      <c r="F83" s="546"/>
      <c r="G83" s="546"/>
      <c r="H83" s="546"/>
      <c r="I83" s="546"/>
      <c r="J83" s="546"/>
      <c r="K83" s="546"/>
      <c r="L83" s="546"/>
      <c r="M83" s="546"/>
      <c r="N83" s="546"/>
      <c r="P83" s="546"/>
      <c r="T83" s="546"/>
    </row>
    <row r="84" spans="3:20" ht="22.5" customHeight="1">
      <c r="C84" s="546"/>
      <c r="D84" s="546"/>
      <c r="F84" s="546"/>
      <c r="G84" s="546"/>
      <c r="H84" s="546"/>
      <c r="I84" s="546"/>
      <c r="J84" s="546"/>
      <c r="K84" s="546"/>
      <c r="L84" s="546"/>
      <c r="M84" s="546"/>
      <c r="N84" s="546"/>
      <c r="P84" s="546"/>
      <c r="T84" s="546"/>
    </row>
    <row r="85" spans="3:20" ht="22.5" customHeight="1">
      <c r="C85" s="546"/>
      <c r="D85" s="546"/>
      <c r="F85" s="546"/>
      <c r="G85" s="546"/>
      <c r="H85" s="546"/>
      <c r="I85" s="546"/>
      <c r="J85" s="546"/>
      <c r="K85" s="546"/>
      <c r="L85" s="546"/>
      <c r="M85" s="546"/>
      <c r="N85" s="546"/>
      <c r="P85" s="546"/>
      <c r="T85" s="546"/>
    </row>
    <row r="86" spans="3:20" ht="22.5" customHeight="1">
      <c r="C86" s="546"/>
      <c r="D86" s="546"/>
      <c r="F86" s="546"/>
      <c r="G86" s="546"/>
      <c r="H86" s="546"/>
      <c r="I86" s="546"/>
      <c r="J86" s="546"/>
      <c r="K86" s="546"/>
      <c r="L86" s="546"/>
      <c r="M86" s="546"/>
      <c r="N86" s="546"/>
      <c r="P86" s="546"/>
      <c r="T86" s="546"/>
    </row>
    <row r="87" spans="3:20" ht="22.5" customHeight="1">
      <c r="C87" s="546"/>
      <c r="D87" s="546"/>
      <c r="F87" s="546"/>
      <c r="G87" s="546"/>
      <c r="H87" s="546"/>
      <c r="I87" s="546"/>
      <c r="J87" s="546"/>
      <c r="K87" s="546"/>
      <c r="L87" s="546"/>
      <c r="M87" s="546"/>
      <c r="N87" s="546"/>
      <c r="P87" s="546"/>
      <c r="T87" s="546"/>
    </row>
    <row r="88" spans="3:20" ht="22.5" customHeight="1">
      <c r="C88" s="546"/>
      <c r="D88" s="546"/>
      <c r="F88" s="546"/>
      <c r="G88" s="546"/>
      <c r="H88" s="546"/>
      <c r="I88" s="546"/>
      <c r="J88" s="546"/>
      <c r="K88" s="546"/>
      <c r="L88" s="546"/>
      <c r="M88" s="546"/>
      <c r="N88" s="546"/>
      <c r="P88" s="546"/>
      <c r="T88" s="546"/>
    </row>
    <row r="89" spans="3:20" ht="22.5" customHeight="1">
      <c r="C89" s="546"/>
      <c r="D89" s="546"/>
      <c r="F89" s="546"/>
      <c r="G89" s="546"/>
      <c r="H89" s="546"/>
      <c r="I89" s="546"/>
      <c r="J89" s="546"/>
      <c r="K89" s="546"/>
      <c r="L89" s="546"/>
      <c r="M89" s="546"/>
      <c r="N89" s="546"/>
      <c r="P89" s="546"/>
      <c r="T89" s="546"/>
    </row>
    <row r="90" spans="3:20" ht="22.5" customHeight="1">
      <c r="C90" s="546"/>
      <c r="D90" s="546"/>
      <c r="F90" s="546"/>
      <c r="G90" s="546"/>
      <c r="H90" s="546"/>
      <c r="I90" s="546"/>
      <c r="J90" s="546"/>
      <c r="K90" s="546"/>
      <c r="L90" s="546"/>
      <c r="M90" s="546"/>
      <c r="N90" s="546"/>
      <c r="P90" s="546"/>
      <c r="T90" s="546"/>
    </row>
    <row r="91" spans="3:20" ht="22.5" customHeight="1">
      <c r="C91" s="546"/>
      <c r="D91" s="546"/>
      <c r="F91" s="546"/>
      <c r="G91" s="546"/>
      <c r="H91" s="546"/>
      <c r="I91" s="546"/>
      <c r="J91" s="546"/>
      <c r="K91" s="546"/>
      <c r="L91" s="546"/>
      <c r="M91" s="546"/>
      <c r="N91" s="546"/>
      <c r="P91" s="546"/>
      <c r="T91" s="546"/>
    </row>
    <row r="92" spans="3:20" ht="22.5" customHeight="1">
      <c r="C92" s="546"/>
      <c r="D92" s="546"/>
      <c r="F92" s="546"/>
      <c r="G92" s="546"/>
      <c r="H92" s="546"/>
      <c r="I92" s="546"/>
      <c r="J92" s="546"/>
      <c r="K92" s="546"/>
      <c r="L92" s="546"/>
      <c r="M92" s="546"/>
      <c r="N92" s="546"/>
      <c r="P92" s="546"/>
      <c r="T92" s="546"/>
    </row>
    <row r="93" spans="3:20" ht="22.5" customHeight="1">
      <c r="C93" s="546"/>
      <c r="D93" s="546"/>
      <c r="F93" s="546"/>
      <c r="G93" s="546"/>
      <c r="H93" s="546"/>
      <c r="I93" s="546"/>
      <c r="J93" s="546"/>
      <c r="K93" s="546"/>
      <c r="L93" s="546"/>
      <c r="M93" s="546"/>
      <c r="N93" s="546"/>
      <c r="P93" s="546"/>
      <c r="T93" s="546"/>
    </row>
    <row r="94" spans="3:20" ht="22.5" customHeight="1">
      <c r="C94" s="546"/>
      <c r="D94" s="546"/>
      <c r="F94" s="546"/>
      <c r="G94" s="546"/>
      <c r="H94" s="546"/>
      <c r="I94" s="546"/>
      <c r="J94" s="546"/>
      <c r="K94" s="546"/>
      <c r="L94" s="546"/>
      <c r="M94" s="546"/>
      <c r="N94" s="546"/>
      <c r="P94" s="546"/>
      <c r="T94" s="546"/>
    </row>
    <row r="95" spans="3:20" ht="22.5" customHeight="1">
      <c r="C95" s="546"/>
      <c r="D95" s="546"/>
      <c r="F95" s="546"/>
      <c r="G95" s="546"/>
      <c r="H95" s="546"/>
      <c r="I95" s="546"/>
      <c r="J95" s="546"/>
      <c r="K95" s="546"/>
      <c r="L95" s="546"/>
      <c r="M95" s="546"/>
      <c r="N95" s="546"/>
      <c r="P95" s="546"/>
      <c r="T95" s="546"/>
    </row>
    <row r="96" spans="3:20" ht="22.5" customHeight="1">
      <c r="C96" s="546"/>
      <c r="D96" s="546"/>
      <c r="F96" s="546"/>
      <c r="G96" s="546"/>
      <c r="H96" s="546"/>
      <c r="I96" s="546"/>
      <c r="J96" s="546"/>
      <c r="K96" s="546"/>
      <c r="L96" s="546"/>
      <c r="M96" s="546"/>
      <c r="N96" s="546"/>
      <c r="P96" s="546"/>
      <c r="T96" s="546"/>
    </row>
    <row r="97" spans="3:20" ht="22.5" customHeight="1">
      <c r="C97" s="546"/>
      <c r="D97" s="546"/>
      <c r="F97" s="546"/>
      <c r="G97" s="546"/>
      <c r="H97" s="546"/>
      <c r="I97" s="546"/>
      <c r="J97" s="546"/>
      <c r="K97" s="546"/>
      <c r="L97" s="546"/>
      <c r="M97" s="546"/>
      <c r="N97" s="546"/>
      <c r="P97" s="546"/>
      <c r="T97" s="546"/>
    </row>
    <row r="98" spans="3:20" ht="22.5" customHeight="1">
      <c r="C98" s="546"/>
      <c r="D98" s="546"/>
      <c r="F98" s="546"/>
      <c r="G98" s="546"/>
      <c r="H98" s="546"/>
      <c r="I98" s="546"/>
      <c r="J98" s="546"/>
      <c r="K98" s="546"/>
      <c r="L98" s="546"/>
      <c r="M98" s="546"/>
      <c r="N98" s="546"/>
      <c r="P98" s="546"/>
      <c r="T98" s="546"/>
    </row>
    <row r="99" spans="3:20" ht="22.5" customHeight="1">
      <c r="C99" s="546"/>
      <c r="D99" s="546"/>
      <c r="F99" s="546"/>
      <c r="G99" s="546"/>
      <c r="H99" s="546"/>
      <c r="I99" s="546"/>
      <c r="J99" s="546"/>
      <c r="K99" s="546"/>
      <c r="L99" s="546"/>
      <c r="M99" s="546"/>
      <c r="N99" s="546"/>
      <c r="P99" s="546"/>
      <c r="T99" s="546"/>
    </row>
    <row r="100" spans="3:20" ht="22.5" customHeight="1">
      <c r="C100" s="546"/>
      <c r="D100" s="546"/>
      <c r="F100" s="546"/>
      <c r="G100" s="546"/>
      <c r="H100" s="546"/>
      <c r="I100" s="546"/>
      <c r="J100" s="546"/>
      <c r="K100" s="546"/>
      <c r="L100" s="546"/>
      <c r="M100" s="546"/>
      <c r="N100" s="546"/>
      <c r="P100" s="546"/>
      <c r="T100" s="546"/>
    </row>
    <row r="101" spans="3:20" ht="22.5" customHeight="1">
      <c r="C101" s="546"/>
      <c r="D101" s="546"/>
      <c r="F101" s="546"/>
      <c r="G101" s="546"/>
      <c r="H101" s="546"/>
      <c r="I101" s="546"/>
      <c r="J101" s="546"/>
      <c r="K101" s="546"/>
      <c r="L101" s="546"/>
      <c r="M101" s="546"/>
      <c r="N101" s="546"/>
      <c r="P101" s="546"/>
      <c r="T101" s="546"/>
    </row>
    <row r="102" spans="3:20" ht="22.5" customHeight="1">
      <c r="C102" s="546"/>
      <c r="D102" s="546"/>
      <c r="F102" s="546"/>
      <c r="G102" s="546"/>
      <c r="H102" s="546"/>
      <c r="I102" s="546"/>
      <c r="J102" s="546"/>
      <c r="K102" s="546"/>
      <c r="L102" s="546"/>
      <c r="M102" s="546"/>
      <c r="N102" s="546"/>
      <c r="P102" s="546"/>
      <c r="T102" s="546"/>
    </row>
    <row r="103" spans="3:20" ht="22.5" customHeight="1">
      <c r="C103" s="546"/>
      <c r="D103" s="546"/>
      <c r="F103" s="546"/>
      <c r="G103" s="546"/>
      <c r="H103" s="546"/>
      <c r="I103" s="546"/>
      <c r="J103" s="546"/>
      <c r="K103" s="546"/>
      <c r="L103" s="546"/>
      <c r="M103" s="546"/>
      <c r="N103" s="546"/>
      <c r="P103" s="546"/>
      <c r="T103" s="546"/>
    </row>
    <row r="104" spans="3:20" ht="22.5" customHeight="1">
      <c r="C104" s="546"/>
      <c r="D104" s="546"/>
      <c r="F104" s="546"/>
      <c r="G104" s="546"/>
      <c r="H104" s="546"/>
      <c r="I104" s="546"/>
      <c r="J104" s="546"/>
      <c r="K104" s="546"/>
      <c r="L104" s="546"/>
      <c r="M104" s="546"/>
      <c r="N104" s="546"/>
      <c r="P104" s="546"/>
      <c r="T104" s="546"/>
    </row>
    <row r="105" spans="3:20" ht="22.5" customHeight="1">
      <c r="C105" s="546"/>
      <c r="D105" s="546"/>
      <c r="F105" s="546"/>
      <c r="G105" s="546"/>
      <c r="H105" s="546"/>
      <c r="I105" s="546"/>
      <c r="J105" s="546"/>
      <c r="K105" s="546"/>
      <c r="L105" s="546"/>
      <c r="M105" s="546"/>
      <c r="N105" s="546"/>
      <c r="P105" s="546"/>
      <c r="T105" s="546"/>
    </row>
    <row r="106" spans="3:20" ht="22.5" customHeight="1">
      <c r="C106" s="546"/>
      <c r="D106" s="546"/>
      <c r="F106" s="546"/>
      <c r="G106" s="546"/>
      <c r="H106" s="546"/>
      <c r="I106" s="546"/>
      <c r="J106" s="546"/>
      <c r="K106" s="546"/>
      <c r="L106" s="546"/>
      <c r="M106" s="546"/>
      <c r="N106" s="546"/>
      <c r="P106" s="546"/>
      <c r="T106" s="546"/>
    </row>
    <row r="107" spans="3:20" ht="22.5" customHeight="1">
      <c r="C107" s="546"/>
      <c r="D107" s="546"/>
      <c r="F107" s="546"/>
      <c r="G107" s="546"/>
      <c r="H107" s="546"/>
      <c r="I107" s="546"/>
      <c r="J107" s="546"/>
      <c r="K107" s="546"/>
      <c r="L107" s="546"/>
      <c r="M107" s="546"/>
      <c r="N107" s="546"/>
      <c r="P107" s="546"/>
      <c r="T107" s="546"/>
    </row>
    <row r="108" spans="3:20" ht="22.5" customHeight="1">
      <c r="C108" s="546"/>
      <c r="D108" s="546"/>
      <c r="F108" s="546"/>
      <c r="G108" s="546"/>
      <c r="H108" s="546"/>
      <c r="I108" s="546"/>
      <c r="J108" s="546"/>
      <c r="K108" s="546"/>
      <c r="L108" s="546"/>
      <c r="M108" s="546"/>
      <c r="N108" s="546"/>
      <c r="P108" s="546"/>
      <c r="T108" s="546"/>
    </row>
    <row r="109" spans="3:20" ht="22.5" customHeight="1">
      <c r="C109" s="546"/>
      <c r="D109" s="546"/>
      <c r="F109" s="546"/>
      <c r="G109" s="546"/>
      <c r="H109" s="546"/>
      <c r="I109" s="546"/>
      <c r="J109" s="546"/>
      <c r="K109" s="546"/>
      <c r="L109" s="546"/>
      <c r="M109" s="546"/>
      <c r="N109" s="546"/>
      <c r="P109" s="546"/>
      <c r="T109" s="546"/>
    </row>
    <row r="110" spans="3:20" ht="22.5" customHeight="1">
      <c r="C110" s="546"/>
      <c r="D110" s="546"/>
      <c r="F110" s="546"/>
      <c r="G110" s="546"/>
      <c r="H110" s="546"/>
      <c r="I110" s="546"/>
      <c r="J110" s="546"/>
      <c r="K110" s="546"/>
      <c r="L110" s="546"/>
      <c r="M110" s="546"/>
      <c r="N110" s="546"/>
      <c r="P110" s="546"/>
      <c r="T110" s="546"/>
    </row>
    <row r="111" spans="3:20" ht="22.5" customHeight="1">
      <c r="C111" s="546"/>
      <c r="D111" s="546"/>
      <c r="F111" s="546"/>
      <c r="G111" s="546"/>
      <c r="H111" s="546"/>
      <c r="I111" s="546"/>
      <c r="J111" s="546"/>
      <c r="K111" s="546"/>
      <c r="L111" s="546"/>
      <c r="M111" s="546"/>
      <c r="N111" s="546"/>
      <c r="P111" s="546"/>
      <c r="T111" s="546"/>
    </row>
    <row r="112" spans="3:20" ht="22.5" customHeight="1">
      <c r="C112" s="546"/>
      <c r="D112" s="546"/>
      <c r="F112" s="546"/>
      <c r="G112" s="546"/>
      <c r="H112" s="546"/>
      <c r="I112" s="546"/>
      <c r="J112" s="546"/>
      <c r="K112" s="546"/>
      <c r="L112" s="546"/>
      <c r="M112" s="546"/>
      <c r="N112" s="546"/>
      <c r="P112" s="546"/>
      <c r="T112" s="546"/>
    </row>
    <row r="113" spans="3:20" ht="22.5" customHeight="1">
      <c r="C113" s="546"/>
      <c r="D113" s="546"/>
      <c r="F113" s="546"/>
      <c r="G113" s="546"/>
      <c r="H113" s="546"/>
      <c r="I113" s="546"/>
      <c r="J113" s="546"/>
      <c r="K113" s="546"/>
      <c r="L113" s="546"/>
      <c r="M113" s="546"/>
      <c r="N113" s="546"/>
      <c r="P113" s="546"/>
      <c r="T113" s="546"/>
    </row>
    <row r="114" spans="3:20" ht="22.5" customHeight="1">
      <c r="C114" s="546"/>
      <c r="D114" s="546"/>
      <c r="F114" s="546"/>
      <c r="G114" s="546"/>
      <c r="H114" s="546"/>
      <c r="I114" s="546"/>
      <c r="J114" s="546"/>
      <c r="K114" s="546"/>
      <c r="L114" s="546"/>
      <c r="M114" s="546"/>
      <c r="N114" s="546"/>
      <c r="P114" s="546"/>
      <c r="T114" s="546"/>
    </row>
    <row r="115" spans="3:20" ht="22.5" customHeight="1">
      <c r="C115" s="546"/>
      <c r="D115" s="546"/>
      <c r="F115" s="546"/>
      <c r="G115" s="546"/>
      <c r="H115" s="546"/>
      <c r="I115" s="546"/>
      <c r="J115" s="546"/>
      <c r="K115" s="546"/>
      <c r="L115" s="546"/>
      <c r="M115" s="546"/>
      <c r="N115" s="546"/>
      <c r="P115" s="546"/>
      <c r="T115" s="546"/>
    </row>
    <row r="116" spans="3:20" ht="22.5" customHeight="1">
      <c r="C116" s="546"/>
      <c r="D116" s="546"/>
      <c r="F116" s="546"/>
      <c r="G116" s="546"/>
      <c r="H116" s="546"/>
      <c r="I116" s="546"/>
      <c r="J116" s="546"/>
      <c r="K116" s="546"/>
      <c r="L116" s="546"/>
      <c r="M116" s="546"/>
      <c r="N116" s="546"/>
      <c r="P116" s="546"/>
      <c r="T116" s="546"/>
    </row>
    <row r="117" spans="3:20" ht="22.5" customHeight="1">
      <c r="C117" s="546"/>
      <c r="D117" s="546"/>
      <c r="F117" s="546"/>
      <c r="G117" s="546"/>
      <c r="H117" s="546"/>
      <c r="I117" s="546"/>
      <c r="J117" s="546"/>
      <c r="K117" s="546"/>
      <c r="L117" s="546"/>
      <c r="M117" s="546"/>
      <c r="N117" s="546"/>
      <c r="P117" s="546"/>
      <c r="T117" s="546"/>
    </row>
    <row r="118" spans="3:20" ht="22.5" customHeight="1">
      <c r="C118" s="546"/>
      <c r="D118" s="546"/>
      <c r="F118" s="546"/>
      <c r="G118" s="546"/>
      <c r="H118" s="546"/>
      <c r="I118" s="546"/>
      <c r="J118" s="546"/>
      <c r="K118" s="546"/>
      <c r="L118" s="546"/>
      <c r="M118" s="546"/>
      <c r="N118" s="546"/>
      <c r="P118" s="546"/>
      <c r="T118" s="546"/>
    </row>
    <row r="119" spans="3:20" ht="22.5" customHeight="1">
      <c r="C119" s="546"/>
      <c r="D119" s="546"/>
      <c r="F119" s="546"/>
      <c r="G119" s="546"/>
      <c r="H119" s="546"/>
      <c r="I119" s="546"/>
      <c r="J119" s="546"/>
      <c r="K119" s="546"/>
      <c r="L119" s="546"/>
      <c r="M119" s="546"/>
      <c r="N119" s="546"/>
      <c r="P119" s="546"/>
      <c r="T119" s="546"/>
    </row>
    <row r="120" spans="3:20" ht="22.5" customHeight="1">
      <c r="C120" s="546"/>
      <c r="D120" s="546"/>
      <c r="F120" s="546"/>
      <c r="G120" s="546"/>
      <c r="H120" s="546"/>
      <c r="I120" s="546"/>
      <c r="J120" s="546"/>
      <c r="K120" s="546"/>
      <c r="L120" s="546"/>
      <c r="M120" s="546"/>
      <c r="N120" s="546"/>
      <c r="P120" s="546"/>
      <c r="T120" s="546"/>
    </row>
    <row r="121" spans="3:20" ht="22.5" customHeight="1">
      <c r="C121" s="546"/>
      <c r="D121" s="546"/>
      <c r="F121" s="546"/>
      <c r="G121" s="546"/>
      <c r="H121" s="546"/>
      <c r="I121" s="546"/>
      <c r="J121" s="546"/>
      <c r="K121" s="546"/>
      <c r="L121" s="546"/>
      <c r="M121" s="546"/>
      <c r="N121" s="546"/>
      <c r="P121" s="546"/>
      <c r="T121" s="546"/>
    </row>
    <row r="122" spans="3:20" ht="22.5" customHeight="1">
      <c r="C122" s="546"/>
      <c r="D122" s="546"/>
      <c r="F122" s="546"/>
      <c r="G122" s="546"/>
      <c r="H122" s="546"/>
      <c r="I122" s="546"/>
      <c r="J122" s="546"/>
      <c r="K122" s="546"/>
      <c r="L122" s="546"/>
      <c r="M122" s="546"/>
      <c r="N122" s="546"/>
      <c r="P122" s="546"/>
      <c r="T122" s="546"/>
    </row>
    <row r="123" spans="3:20" ht="22.5" customHeight="1">
      <c r="C123" s="546"/>
      <c r="D123" s="546"/>
      <c r="F123" s="546"/>
      <c r="G123" s="546"/>
      <c r="H123" s="546"/>
      <c r="I123" s="546"/>
      <c r="J123" s="546"/>
      <c r="K123" s="546"/>
      <c r="L123" s="546"/>
      <c r="M123" s="546"/>
      <c r="N123" s="546"/>
      <c r="P123" s="546"/>
      <c r="T123" s="546"/>
    </row>
    <row r="124" spans="3:20" ht="22.5" customHeight="1">
      <c r="C124" s="546"/>
      <c r="D124" s="546"/>
      <c r="F124" s="546"/>
      <c r="G124" s="546"/>
      <c r="H124" s="546"/>
      <c r="I124" s="546"/>
      <c r="J124" s="546"/>
      <c r="K124" s="546"/>
      <c r="L124" s="546"/>
      <c r="M124" s="546"/>
      <c r="N124" s="546"/>
      <c r="P124" s="546"/>
      <c r="T124" s="546"/>
    </row>
    <row r="125" spans="3:20" ht="22.5" customHeight="1">
      <c r="C125" s="546"/>
      <c r="D125" s="546"/>
      <c r="F125" s="546"/>
      <c r="G125" s="546"/>
      <c r="H125" s="546"/>
      <c r="I125" s="546"/>
      <c r="J125" s="546"/>
      <c r="K125" s="546"/>
      <c r="L125" s="546"/>
      <c r="M125" s="546"/>
      <c r="N125" s="546"/>
      <c r="P125" s="546"/>
      <c r="T125" s="546"/>
    </row>
    <row r="126" spans="3:20" ht="22.5" customHeight="1">
      <c r="C126" s="546"/>
      <c r="D126" s="546"/>
      <c r="F126" s="546"/>
      <c r="G126" s="546"/>
      <c r="H126" s="546"/>
      <c r="I126" s="546"/>
      <c r="J126" s="546"/>
      <c r="K126" s="546"/>
      <c r="L126" s="546"/>
      <c r="M126" s="546"/>
      <c r="N126" s="546"/>
      <c r="P126" s="546"/>
      <c r="T126" s="546"/>
    </row>
    <row r="127" spans="3:20" ht="22.5" customHeight="1">
      <c r="C127" s="546"/>
      <c r="D127" s="546"/>
      <c r="F127" s="546"/>
      <c r="G127" s="546"/>
      <c r="H127" s="546"/>
      <c r="I127" s="546"/>
      <c r="J127" s="546"/>
      <c r="K127" s="546"/>
      <c r="L127" s="546"/>
      <c r="M127" s="546"/>
      <c r="N127" s="546"/>
      <c r="P127" s="546"/>
      <c r="T127" s="546"/>
    </row>
    <row r="128" spans="3:20" ht="22.5" customHeight="1">
      <c r="C128" s="546"/>
      <c r="D128" s="546"/>
      <c r="F128" s="546"/>
      <c r="G128" s="546"/>
      <c r="H128" s="546"/>
      <c r="I128" s="546"/>
      <c r="J128" s="546"/>
      <c r="K128" s="546"/>
      <c r="L128" s="546"/>
      <c r="M128" s="546"/>
      <c r="N128" s="546"/>
      <c r="P128" s="546"/>
      <c r="T128" s="546"/>
    </row>
    <row r="129" spans="3:20" ht="22.5" customHeight="1">
      <c r="C129" s="546"/>
      <c r="D129" s="546"/>
      <c r="F129" s="546"/>
      <c r="G129" s="546"/>
      <c r="H129" s="546"/>
      <c r="I129" s="546"/>
      <c r="J129" s="546"/>
      <c r="K129" s="546"/>
      <c r="L129" s="546"/>
      <c r="M129" s="546"/>
      <c r="N129" s="546"/>
      <c r="P129" s="546"/>
      <c r="T129" s="546"/>
    </row>
    <row r="130" spans="3:20" ht="22.5" customHeight="1">
      <c r="C130" s="546"/>
      <c r="D130" s="546"/>
      <c r="F130" s="546"/>
      <c r="G130" s="546"/>
      <c r="H130" s="546"/>
      <c r="I130" s="546"/>
      <c r="J130" s="546"/>
      <c r="K130" s="546"/>
      <c r="L130" s="546"/>
      <c r="M130" s="546"/>
      <c r="N130" s="546"/>
      <c r="P130" s="546"/>
      <c r="T130" s="546"/>
    </row>
    <row r="131" spans="3:20" ht="22.5" customHeight="1">
      <c r="C131" s="546"/>
      <c r="D131" s="546"/>
      <c r="F131" s="546"/>
      <c r="G131" s="546"/>
      <c r="H131" s="546"/>
      <c r="I131" s="546"/>
      <c r="J131" s="546"/>
      <c r="K131" s="546"/>
      <c r="L131" s="546"/>
      <c r="M131" s="546"/>
      <c r="N131" s="546"/>
      <c r="P131" s="546"/>
      <c r="T131" s="546"/>
    </row>
    <row r="132" spans="3:20" ht="22.5" customHeight="1">
      <c r="C132" s="546"/>
      <c r="D132" s="546"/>
      <c r="F132" s="546"/>
      <c r="G132" s="546"/>
      <c r="H132" s="546"/>
      <c r="I132" s="546"/>
      <c r="J132" s="546"/>
      <c r="K132" s="546"/>
      <c r="L132" s="546"/>
      <c r="M132" s="546"/>
      <c r="N132" s="546"/>
      <c r="P132" s="546"/>
      <c r="T132" s="546"/>
    </row>
    <row r="133" spans="3:20" ht="22.5" customHeight="1">
      <c r="C133" s="546"/>
      <c r="D133" s="546"/>
      <c r="F133" s="546"/>
      <c r="G133" s="546"/>
      <c r="H133" s="546"/>
      <c r="I133" s="546"/>
      <c r="J133" s="546"/>
      <c r="K133" s="546"/>
      <c r="L133" s="546"/>
      <c r="M133" s="546"/>
      <c r="N133" s="546"/>
      <c r="P133" s="546"/>
      <c r="T133" s="546"/>
    </row>
    <row r="134" spans="3:20" ht="22.5" customHeight="1">
      <c r="C134" s="546"/>
      <c r="D134" s="546"/>
      <c r="F134" s="546"/>
      <c r="G134" s="546"/>
      <c r="H134" s="546"/>
      <c r="I134" s="546"/>
      <c r="J134" s="546"/>
      <c r="K134" s="546"/>
      <c r="L134" s="546"/>
      <c r="M134" s="546"/>
      <c r="N134" s="546"/>
      <c r="P134" s="546"/>
      <c r="T134" s="546"/>
    </row>
    <row r="135" spans="3:20" ht="22.5" customHeight="1">
      <c r="C135" s="546"/>
      <c r="D135" s="546"/>
      <c r="F135" s="546"/>
      <c r="G135" s="546"/>
      <c r="H135" s="546"/>
      <c r="I135" s="546"/>
      <c r="J135" s="546"/>
      <c r="K135" s="546"/>
      <c r="L135" s="546"/>
      <c r="M135" s="546"/>
      <c r="N135" s="546"/>
      <c r="P135" s="546"/>
      <c r="T135" s="546"/>
    </row>
    <row r="136" spans="3:20" ht="22.5" customHeight="1">
      <c r="C136" s="546"/>
      <c r="D136" s="546"/>
      <c r="F136" s="546"/>
      <c r="G136" s="546"/>
      <c r="H136" s="546"/>
      <c r="I136" s="546"/>
      <c r="J136" s="546"/>
      <c r="K136" s="546"/>
      <c r="L136" s="546"/>
      <c r="M136" s="546"/>
      <c r="N136" s="546"/>
      <c r="P136" s="546"/>
      <c r="T136" s="546"/>
    </row>
    <row r="137" spans="3:20" ht="22.5" customHeight="1">
      <c r="C137" s="546"/>
      <c r="D137" s="546"/>
      <c r="F137" s="546"/>
      <c r="G137" s="546"/>
      <c r="H137" s="546"/>
      <c r="I137" s="546"/>
      <c r="J137" s="546"/>
      <c r="K137" s="546"/>
      <c r="L137" s="546"/>
      <c r="M137" s="546"/>
      <c r="N137" s="546"/>
      <c r="P137" s="546"/>
      <c r="T137" s="546"/>
    </row>
    <row r="138" spans="3:20" ht="22.5" customHeight="1">
      <c r="C138" s="546"/>
      <c r="D138" s="546"/>
      <c r="F138" s="546"/>
      <c r="G138" s="546"/>
      <c r="H138" s="546"/>
      <c r="I138" s="546"/>
      <c r="J138" s="546"/>
      <c r="K138" s="546"/>
      <c r="L138" s="546"/>
      <c r="M138" s="546"/>
      <c r="N138" s="546"/>
      <c r="P138" s="546"/>
      <c r="T138" s="546"/>
    </row>
    <row r="139" spans="3:20" ht="22.5" customHeight="1">
      <c r="C139" s="546"/>
      <c r="D139" s="546"/>
      <c r="F139" s="546"/>
      <c r="G139" s="546"/>
      <c r="H139" s="546"/>
      <c r="I139" s="546"/>
      <c r="J139" s="546"/>
      <c r="K139" s="546"/>
      <c r="L139" s="546"/>
      <c r="M139" s="546"/>
      <c r="N139" s="546"/>
      <c r="P139" s="546"/>
      <c r="T139" s="546"/>
    </row>
    <row r="140" spans="3:20" ht="22.5" customHeight="1">
      <c r="C140" s="546"/>
      <c r="D140" s="546"/>
      <c r="F140" s="546"/>
      <c r="G140" s="546"/>
      <c r="H140" s="546"/>
      <c r="I140" s="546"/>
      <c r="J140" s="546"/>
      <c r="K140" s="546"/>
      <c r="L140" s="546"/>
      <c r="M140" s="546"/>
      <c r="N140" s="546"/>
      <c r="P140" s="546"/>
      <c r="T140" s="546"/>
    </row>
    <row r="141" spans="3:20" ht="22.5" customHeight="1">
      <c r="C141" s="546"/>
      <c r="D141" s="546"/>
      <c r="F141" s="546"/>
      <c r="G141" s="546"/>
      <c r="H141" s="546"/>
      <c r="I141" s="546"/>
      <c r="J141" s="546"/>
      <c r="K141" s="546"/>
      <c r="L141" s="546"/>
      <c r="M141" s="546"/>
      <c r="N141" s="546"/>
      <c r="P141" s="546"/>
      <c r="T141" s="546"/>
    </row>
    <row r="142" spans="3:20" ht="22.5" customHeight="1">
      <c r="C142" s="546"/>
      <c r="D142" s="546"/>
      <c r="F142" s="546"/>
      <c r="G142" s="546"/>
      <c r="H142" s="546"/>
      <c r="I142" s="546"/>
      <c r="J142" s="546"/>
      <c r="K142" s="546"/>
      <c r="L142" s="546"/>
      <c r="M142" s="546"/>
      <c r="N142" s="546"/>
      <c r="P142" s="546"/>
      <c r="T142" s="546"/>
    </row>
    <row r="143" spans="3:20" ht="22.5" customHeight="1">
      <c r="C143" s="546"/>
      <c r="D143" s="546"/>
      <c r="F143" s="546"/>
      <c r="G143" s="546"/>
      <c r="H143" s="546"/>
      <c r="I143" s="546"/>
      <c r="J143" s="546"/>
      <c r="K143" s="546"/>
      <c r="L143" s="546"/>
      <c r="M143" s="546"/>
      <c r="N143" s="546"/>
      <c r="P143" s="546"/>
      <c r="T143" s="546"/>
    </row>
    <row r="144" spans="3:20" ht="22.5" customHeight="1">
      <c r="C144" s="546"/>
      <c r="D144" s="546"/>
      <c r="F144" s="546"/>
      <c r="G144" s="546"/>
      <c r="H144" s="546"/>
      <c r="I144" s="546"/>
      <c r="J144" s="546"/>
      <c r="K144" s="546"/>
      <c r="L144" s="546"/>
      <c r="M144" s="546"/>
      <c r="N144" s="546"/>
      <c r="P144" s="546"/>
      <c r="T144" s="546"/>
    </row>
    <row r="145" spans="3:20" ht="22.5" customHeight="1">
      <c r="C145" s="546"/>
      <c r="D145" s="546"/>
      <c r="F145" s="546"/>
      <c r="G145" s="546"/>
      <c r="H145" s="546"/>
      <c r="I145" s="546"/>
      <c r="J145" s="546"/>
      <c r="K145" s="546"/>
      <c r="L145" s="546"/>
      <c r="M145" s="546"/>
      <c r="N145" s="546"/>
      <c r="P145" s="546"/>
      <c r="T145" s="546"/>
    </row>
    <row r="146" spans="3:20" ht="22.5" customHeight="1">
      <c r="C146" s="546"/>
      <c r="D146" s="546"/>
      <c r="F146" s="546"/>
      <c r="G146" s="546"/>
      <c r="H146" s="546"/>
      <c r="I146" s="546"/>
      <c r="J146" s="546"/>
      <c r="K146" s="546"/>
      <c r="L146" s="546"/>
      <c r="M146" s="546"/>
      <c r="N146" s="546"/>
      <c r="P146" s="546"/>
      <c r="T146" s="546"/>
    </row>
    <row r="147" spans="3:20" ht="22.5" customHeight="1">
      <c r="C147" s="546"/>
      <c r="D147" s="546"/>
      <c r="F147" s="546"/>
      <c r="G147" s="546"/>
      <c r="H147" s="546"/>
      <c r="I147" s="546"/>
      <c r="J147" s="546"/>
      <c r="K147" s="546"/>
      <c r="L147" s="546"/>
      <c r="M147" s="546"/>
      <c r="N147" s="546"/>
      <c r="P147" s="546"/>
      <c r="T147" s="546"/>
    </row>
    <row r="148" spans="3:20" ht="22.5" customHeight="1">
      <c r="C148" s="546"/>
      <c r="D148" s="546"/>
      <c r="F148" s="546"/>
      <c r="G148" s="546"/>
      <c r="H148" s="546"/>
      <c r="I148" s="546"/>
      <c r="J148" s="546"/>
      <c r="K148" s="546"/>
      <c r="L148" s="546"/>
      <c r="M148" s="546"/>
      <c r="N148" s="546"/>
      <c r="P148" s="546"/>
      <c r="T148" s="546"/>
    </row>
    <row r="149" spans="3:20" ht="22.5" customHeight="1">
      <c r="C149" s="546"/>
      <c r="D149" s="546"/>
      <c r="F149" s="546"/>
      <c r="G149" s="546"/>
      <c r="H149" s="546"/>
      <c r="I149" s="546"/>
      <c r="J149" s="546"/>
      <c r="K149" s="546"/>
      <c r="L149" s="546"/>
      <c r="M149" s="546"/>
      <c r="N149" s="546"/>
      <c r="P149" s="546"/>
      <c r="T149" s="546"/>
    </row>
    <row r="150" spans="3:20" ht="22.5" customHeight="1">
      <c r="C150" s="546"/>
      <c r="D150" s="546"/>
      <c r="F150" s="546"/>
      <c r="G150" s="546"/>
      <c r="H150" s="546"/>
      <c r="I150" s="546"/>
      <c r="J150" s="546"/>
      <c r="K150" s="546"/>
      <c r="L150" s="546"/>
      <c r="M150" s="546"/>
      <c r="N150" s="546"/>
      <c r="P150" s="546"/>
      <c r="T150" s="546"/>
    </row>
    <row r="151" spans="3:20" ht="22.5" customHeight="1">
      <c r="C151" s="546"/>
      <c r="D151" s="546"/>
      <c r="F151" s="546"/>
      <c r="G151" s="546"/>
      <c r="H151" s="546"/>
      <c r="I151" s="546"/>
      <c r="J151" s="546"/>
      <c r="K151" s="546"/>
      <c r="L151" s="546"/>
      <c r="M151" s="546"/>
      <c r="N151" s="546"/>
      <c r="P151" s="546"/>
      <c r="T151" s="546"/>
    </row>
    <row r="152" spans="3:20" ht="22.5" customHeight="1">
      <c r="C152" s="546"/>
      <c r="D152" s="546"/>
      <c r="F152" s="546"/>
      <c r="G152" s="546"/>
      <c r="H152" s="546"/>
      <c r="I152" s="546"/>
      <c r="J152" s="546"/>
      <c r="K152" s="546"/>
      <c r="L152" s="546"/>
      <c r="M152" s="546"/>
      <c r="N152" s="546"/>
      <c r="P152" s="546"/>
      <c r="T152" s="546"/>
    </row>
    <row r="153" spans="3:20" ht="22.5" customHeight="1">
      <c r="C153" s="546"/>
      <c r="D153" s="546"/>
      <c r="F153" s="546"/>
      <c r="G153" s="546"/>
      <c r="H153" s="546"/>
      <c r="I153" s="546"/>
      <c r="J153" s="546"/>
      <c r="K153" s="546"/>
      <c r="L153" s="546"/>
      <c r="M153" s="546"/>
      <c r="N153" s="546"/>
      <c r="P153" s="546"/>
      <c r="T153" s="546"/>
    </row>
    <row r="154" spans="3:20" ht="22.5" customHeight="1">
      <c r="C154" s="546"/>
      <c r="D154" s="546"/>
      <c r="F154" s="546"/>
      <c r="G154" s="546"/>
      <c r="H154" s="546"/>
      <c r="I154" s="546"/>
      <c r="J154" s="546"/>
      <c r="K154" s="546"/>
      <c r="L154" s="546"/>
      <c r="M154" s="546"/>
      <c r="N154" s="546"/>
      <c r="P154" s="546"/>
      <c r="T154" s="546"/>
    </row>
    <row r="155" spans="3:20" ht="22.5" customHeight="1">
      <c r="C155" s="546"/>
      <c r="D155" s="546"/>
      <c r="F155" s="546"/>
      <c r="G155" s="546"/>
      <c r="H155" s="546"/>
      <c r="I155" s="546"/>
      <c r="J155" s="546"/>
      <c r="K155" s="546"/>
      <c r="L155" s="546"/>
      <c r="M155" s="546"/>
      <c r="N155" s="546"/>
      <c r="P155" s="546"/>
      <c r="T155" s="546"/>
    </row>
    <row r="156" spans="3:20" ht="22.5" customHeight="1">
      <c r="C156" s="546"/>
      <c r="D156" s="546"/>
      <c r="F156" s="546"/>
      <c r="G156" s="546"/>
      <c r="H156" s="546"/>
      <c r="I156" s="546"/>
      <c r="J156" s="546"/>
      <c r="K156" s="546"/>
      <c r="L156" s="546"/>
      <c r="M156" s="546"/>
      <c r="N156" s="546"/>
      <c r="P156" s="546"/>
      <c r="T156" s="546"/>
    </row>
    <row r="157" spans="3:20" ht="22.5" customHeight="1">
      <c r="C157" s="546"/>
      <c r="D157" s="546"/>
      <c r="F157" s="546"/>
      <c r="G157" s="546"/>
      <c r="H157" s="546"/>
      <c r="I157" s="546"/>
      <c r="J157" s="546"/>
      <c r="K157" s="546"/>
      <c r="L157" s="546"/>
      <c r="M157" s="546"/>
      <c r="N157" s="546"/>
      <c r="P157" s="546"/>
      <c r="T157" s="546"/>
    </row>
    <row r="158" spans="3:20" ht="22.5" customHeight="1">
      <c r="C158" s="546"/>
      <c r="D158" s="546"/>
      <c r="F158" s="546"/>
      <c r="G158" s="546"/>
      <c r="H158" s="546"/>
      <c r="I158" s="546"/>
      <c r="J158" s="546"/>
      <c r="K158" s="546"/>
      <c r="L158" s="546"/>
      <c r="M158" s="546"/>
      <c r="N158" s="546"/>
      <c r="P158" s="546"/>
      <c r="T158" s="546"/>
    </row>
    <row r="159" spans="3:20" ht="22.5" customHeight="1">
      <c r="C159" s="546"/>
      <c r="D159" s="546"/>
      <c r="F159" s="546"/>
      <c r="G159" s="546"/>
      <c r="H159" s="546"/>
      <c r="I159" s="546"/>
      <c r="J159" s="546"/>
      <c r="K159" s="546"/>
      <c r="L159" s="546"/>
      <c r="M159" s="546"/>
      <c r="N159" s="546"/>
      <c r="P159" s="546"/>
      <c r="T159" s="546"/>
    </row>
    <row r="160" spans="3:20" ht="22.5" customHeight="1">
      <c r="C160" s="546"/>
      <c r="D160" s="546"/>
      <c r="F160" s="546"/>
      <c r="G160" s="546"/>
      <c r="H160" s="546"/>
      <c r="I160" s="546"/>
      <c r="J160" s="546"/>
      <c r="K160" s="546"/>
      <c r="L160" s="546"/>
      <c r="M160" s="546"/>
      <c r="N160" s="546"/>
      <c r="P160" s="546"/>
      <c r="T160" s="546"/>
    </row>
    <row r="161" spans="3:20" ht="22.5" customHeight="1">
      <c r="C161" s="546"/>
      <c r="D161" s="546"/>
      <c r="F161" s="546"/>
      <c r="G161" s="546"/>
      <c r="H161" s="546"/>
      <c r="I161" s="546"/>
      <c r="J161" s="546"/>
      <c r="K161" s="546"/>
      <c r="L161" s="546"/>
      <c r="M161" s="546"/>
      <c r="N161" s="546"/>
      <c r="P161" s="546"/>
      <c r="T161" s="546"/>
    </row>
    <row r="162" spans="3:20" ht="22.5" customHeight="1">
      <c r="C162" s="546"/>
      <c r="D162" s="546"/>
      <c r="F162" s="546"/>
      <c r="G162" s="546"/>
      <c r="H162" s="546"/>
      <c r="I162" s="546"/>
      <c r="J162" s="546"/>
      <c r="K162" s="546"/>
      <c r="L162" s="546"/>
      <c r="M162" s="546"/>
      <c r="N162" s="546"/>
      <c r="P162" s="546"/>
      <c r="T162" s="546"/>
    </row>
    <row r="163" spans="3:20" ht="22.5" customHeight="1">
      <c r="C163" s="546"/>
      <c r="D163" s="546"/>
      <c r="F163" s="546"/>
      <c r="G163" s="546"/>
      <c r="H163" s="546"/>
      <c r="I163" s="546"/>
      <c r="J163" s="546"/>
      <c r="K163" s="546"/>
      <c r="L163" s="546"/>
      <c r="M163" s="546"/>
      <c r="N163" s="546"/>
      <c r="P163" s="546"/>
      <c r="T163" s="546"/>
    </row>
    <row r="164" spans="3:20" ht="22.5" customHeight="1">
      <c r="C164" s="546"/>
      <c r="D164" s="546"/>
      <c r="F164" s="546"/>
      <c r="G164" s="546"/>
      <c r="H164" s="546"/>
      <c r="I164" s="546"/>
      <c r="J164" s="546"/>
      <c r="K164" s="546"/>
      <c r="L164" s="546"/>
      <c r="M164" s="546"/>
      <c r="N164" s="546"/>
      <c r="P164" s="546"/>
      <c r="T164" s="546"/>
    </row>
    <row r="165" spans="3:20" ht="22.5" customHeight="1">
      <c r="C165" s="546"/>
      <c r="D165" s="546"/>
      <c r="F165" s="546"/>
      <c r="G165" s="546"/>
      <c r="H165" s="546"/>
      <c r="I165" s="546"/>
      <c r="J165" s="546"/>
      <c r="K165" s="546"/>
      <c r="L165" s="546"/>
      <c r="M165" s="546"/>
      <c r="N165" s="546"/>
      <c r="P165" s="546"/>
      <c r="T165" s="546"/>
    </row>
    <row r="166" spans="3:20" ht="22.5" customHeight="1">
      <c r="C166" s="546"/>
      <c r="D166" s="546"/>
      <c r="F166" s="546"/>
      <c r="G166" s="546"/>
      <c r="H166" s="546"/>
      <c r="I166" s="546"/>
      <c r="J166" s="546"/>
      <c r="K166" s="546"/>
      <c r="L166" s="546"/>
      <c r="M166" s="546"/>
      <c r="N166" s="546"/>
      <c r="P166" s="546"/>
      <c r="T166" s="546"/>
    </row>
    <row r="167" spans="3:20" ht="22.5" customHeight="1">
      <c r="C167" s="546"/>
      <c r="D167" s="546"/>
      <c r="F167" s="546"/>
      <c r="G167" s="546"/>
      <c r="H167" s="546"/>
      <c r="I167" s="546"/>
      <c r="J167" s="546"/>
      <c r="K167" s="546"/>
      <c r="L167" s="546"/>
      <c r="M167" s="546"/>
      <c r="N167" s="546"/>
      <c r="P167" s="546"/>
      <c r="T167" s="546"/>
    </row>
    <row r="168" spans="3:20" ht="22.5" customHeight="1">
      <c r="C168" s="546"/>
      <c r="D168" s="546"/>
      <c r="F168" s="546"/>
      <c r="G168" s="546"/>
      <c r="H168" s="546"/>
      <c r="I168" s="546"/>
      <c r="J168" s="546"/>
      <c r="K168" s="546"/>
      <c r="L168" s="546"/>
      <c r="M168" s="546"/>
      <c r="N168" s="546"/>
      <c r="P168" s="546"/>
      <c r="T168" s="546"/>
    </row>
    <row r="169" spans="3:20" ht="22.5" customHeight="1">
      <c r="C169" s="546"/>
      <c r="D169" s="546"/>
      <c r="F169" s="546"/>
      <c r="G169" s="546"/>
      <c r="H169" s="546"/>
      <c r="I169" s="546"/>
      <c r="J169" s="546"/>
      <c r="K169" s="546"/>
      <c r="L169" s="546"/>
      <c r="M169" s="546"/>
      <c r="N169" s="546"/>
      <c r="P169" s="546"/>
      <c r="T169" s="546"/>
    </row>
    <row r="170" spans="3:20" ht="22.5" customHeight="1">
      <c r="C170" s="546"/>
      <c r="D170" s="546"/>
      <c r="F170" s="546"/>
      <c r="G170" s="546"/>
      <c r="H170" s="546"/>
      <c r="I170" s="546"/>
      <c r="J170" s="546"/>
      <c r="K170" s="546"/>
      <c r="L170" s="546"/>
      <c r="M170" s="546"/>
      <c r="N170" s="546"/>
      <c r="P170" s="546"/>
      <c r="T170" s="546"/>
    </row>
    <row r="171" spans="3:20" ht="22.5" customHeight="1">
      <c r="C171" s="546"/>
      <c r="D171" s="546"/>
      <c r="F171" s="546"/>
      <c r="G171" s="546"/>
      <c r="H171" s="546"/>
      <c r="I171" s="546"/>
      <c r="J171" s="546"/>
      <c r="K171" s="546"/>
      <c r="L171" s="546"/>
      <c r="M171" s="546"/>
      <c r="N171" s="546"/>
      <c r="P171" s="546"/>
      <c r="T171" s="546"/>
    </row>
    <row r="172" spans="3:20" ht="22.5" customHeight="1">
      <c r="C172" s="546"/>
      <c r="D172" s="546"/>
      <c r="F172" s="546"/>
      <c r="G172" s="546"/>
      <c r="H172" s="546"/>
      <c r="I172" s="546"/>
      <c r="J172" s="546"/>
      <c r="K172" s="546"/>
      <c r="L172" s="546"/>
      <c r="M172" s="546"/>
      <c r="N172" s="546"/>
      <c r="P172" s="546"/>
      <c r="T172" s="546"/>
    </row>
    <row r="173" spans="3:20" ht="22.5" customHeight="1">
      <c r="C173" s="546"/>
      <c r="D173" s="546"/>
      <c r="F173" s="546"/>
      <c r="G173" s="546"/>
      <c r="H173" s="546"/>
      <c r="I173" s="546"/>
      <c r="J173" s="546"/>
      <c r="K173" s="546"/>
      <c r="L173" s="546"/>
      <c r="M173" s="546"/>
      <c r="N173" s="546"/>
      <c r="P173" s="546"/>
      <c r="T173" s="546"/>
    </row>
    <row r="174" spans="3:20" ht="22.5" customHeight="1">
      <c r="C174" s="546"/>
      <c r="D174" s="546"/>
      <c r="F174" s="546"/>
      <c r="G174" s="546"/>
      <c r="H174" s="546"/>
      <c r="I174" s="546"/>
      <c r="J174" s="546"/>
      <c r="K174" s="546"/>
      <c r="L174" s="546"/>
      <c r="M174" s="546"/>
      <c r="N174" s="546"/>
      <c r="P174" s="546"/>
      <c r="T174" s="546"/>
    </row>
    <row r="175" spans="3:20" ht="22.5" customHeight="1">
      <c r="C175" s="546"/>
      <c r="D175" s="546"/>
      <c r="F175" s="546"/>
      <c r="G175" s="546"/>
      <c r="H175" s="546"/>
      <c r="I175" s="546"/>
      <c r="J175" s="546"/>
      <c r="K175" s="546"/>
      <c r="L175" s="546"/>
      <c r="M175" s="546"/>
      <c r="N175" s="546"/>
      <c r="P175" s="546"/>
      <c r="T175" s="546"/>
    </row>
    <row r="176" spans="3:20" ht="22.5" customHeight="1">
      <c r="C176" s="546"/>
      <c r="D176" s="546"/>
      <c r="F176" s="546"/>
      <c r="G176" s="546"/>
      <c r="H176" s="546"/>
      <c r="I176" s="546"/>
      <c r="J176" s="546"/>
      <c r="K176" s="546"/>
      <c r="L176" s="546"/>
      <c r="M176" s="546"/>
      <c r="N176" s="546"/>
      <c r="P176" s="546"/>
      <c r="T176" s="546"/>
    </row>
    <row r="177" spans="3:20" ht="22.5" customHeight="1">
      <c r="C177" s="546"/>
      <c r="D177" s="546"/>
      <c r="F177" s="546"/>
      <c r="G177" s="546"/>
      <c r="H177" s="546"/>
      <c r="I177" s="546"/>
      <c r="J177" s="546"/>
      <c r="K177" s="546"/>
      <c r="L177" s="546"/>
      <c r="M177" s="546"/>
      <c r="N177" s="546"/>
      <c r="P177" s="546"/>
      <c r="T177" s="546"/>
    </row>
    <row r="178" spans="3:20" ht="22.5" customHeight="1">
      <c r="C178" s="546"/>
      <c r="D178" s="546"/>
      <c r="F178" s="546"/>
      <c r="G178" s="546"/>
      <c r="H178" s="546"/>
      <c r="I178" s="546"/>
      <c r="J178" s="546"/>
      <c r="K178" s="546"/>
      <c r="L178" s="546"/>
      <c r="M178" s="546"/>
      <c r="N178" s="546"/>
      <c r="P178" s="546"/>
      <c r="T178" s="546"/>
    </row>
    <row r="179" spans="3:20" ht="22.5" customHeight="1">
      <c r="C179" s="546"/>
      <c r="D179" s="546"/>
      <c r="F179" s="546"/>
      <c r="G179" s="546"/>
      <c r="H179" s="546"/>
      <c r="I179" s="546"/>
      <c r="J179" s="546"/>
      <c r="K179" s="546"/>
      <c r="L179" s="546"/>
      <c r="M179" s="546"/>
      <c r="N179" s="546"/>
      <c r="P179" s="546"/>
      <c r="T179" s="546"/>
    </row>
    <row r="180" spans="3:20" ht="22.5" customHeight="1">
      <c r="C180" s="546"/>
      <c r="D180" s="546"/>
      <c r="F180" s="546"/>
      <c r="G180" s="546"/>
      <c r="H180" s="546"/>
      <c r="I180" s="546"/>
      <c r="J180" s="546"/>
      <c r="K180" s="546"/>
      <c r="L180" s="546"/>
      <c r="M180" s="546"/>
      <c r="N180" s="546"/>
      <c r="P180" s="546"/>
      <c r="T180" s="546"/>
    </row>
    <row r="181" spans="3:20" ht="22.5" customHeight="1">
      <c r="C181" s="546"/>
      <c r="D181" s="546"/>
      <c r="F181" s="546"/>
      <c r="G181" s="546"/>
      <c r="H181" s="546"/>
      <c r="I181" s="546"/>
      <c r="J181" s="546"/>
      <c r="K181" s="546"/>
      <c r="L181" s="546"/>
      <c r="M181" s="546"/>
      <c r="N181" s="546"/>
      <c r="P181" s="546"/>
      <c r="T181" s="546"/>
    </row>
    <row r="182" spans="3:20" ht="22.5" customHeight="1">
      <c r="C182" s="546"/>
      <c r="D182" s="546"/>
      <c r="F182" s="546"/>
      <c r="G182" s="546"/>
      <c r="H182" s="546"/>
      <c r="I182" s="546"/>
      <c r="J182" s="546"/>
      <c r="K182" s="546"/>
      <c r="L182" s="546"/>
      <c r="M182" s="546"/>
      <c r="N182" s="546"/>
      <c r="P182" s="546"/>
      <c r="T182" s="546"/>
    </row>
    <row r="183" spans="3:20" ht="22.5" customHeight="1">
      <c r="C183" s="546"/>
      <c r="D183" s="546"/>
      <c r="F183" s="546"/>
      <c r="G183" s="546"/>
      <c r="H183" s="546"/>
      <c r="I183" s="546"/>
      <c r="J183" s="546"/>
      <c r="K183" s="546"/>
      <c r="L183" s="546"/>
      <c r="M183" s="546"/>
      <c r="N183" s="546"/>
      <c r="P183" s="546"/>
      <c r="T183" s="546"/>
    </row>
    <row r="184" spans="3:20" ht="22.5" customHeight="1">
      <c r="C184" s="546"/>
      <c r="D184" s="546"/>
      <c r="F184" s="546"/>
      <c r="G184" s="546"/>
      <c r="H184" s="546"/>
      <c r="I184" s="546"/>
      <c r="J184" s="546"/>
      <c r="K184" s="546"/>
      <c r="L184" s="546"/>
      <c r="M184" s="546"/>
      <c r="N184" s="546"/>
      <c r="P184" s="546"/>
      <c r="T184" s="546"/>
    </row>
    <row r="185" spans="3:20" ht="22.5" customHeight="1">
      <c r="C185" s="546"/>
      <c r="D185" s="546"/>
      <c r="F185" s="546"/>
      <c r="G185" s="546"/>
      <c r="H185" s="546"/>
      <c r="I185" s="546"/>
      <c r="J185" s="546"/>
      <c r="K185" s="546"/>
      <c r="L185" s="546"/>
      <c r="M185" s="546"/>
      <c r="N185" s="546"/>
      <c r="P185" s="546"/>
      <c r="T185" s="546"/>
    </row>
    <row r="186" spans="3:20" ht="22.5" customHeight="1">
      <c r="C186" s="546"/>
      <c r="D186" s="546"/>
      <c r="F186" s="546"/>
      <c r="G186" s="546"/>
      <c r="H186" s="546"/>
      <c r="I186" s="546"/>
      <c r="J186" s="546"/>
      <c r="K186" s="546"/>
      <c r="L186" s="546"/>
      <c r="M186" s="546"/>
      <c r="N186" s="546"/>
      <c r="P186" s="546"/>
      <c r="T186" s="546"/>
    </row>
  </sheetData>
  <sheetProtection formatCells="0" formatColumns="0" formatRows="0" insertRows="0" deleteRows="0"/>
  <mergeCells count="167">
    <mergeCell ref="A8:A10"/>
    <mergeCell ref="A11:A16"/>
    <mergeCell ref="AB11:AC11"/>
    <mergeCell ref="AD11:AE11"/>
    <mergeCell ref="AF11:AH11"/>
    <mergeCell ref="AI11:AK11"/>
    <mergeCell ref="AL11:AN11"/>
    <mergeCell ref="AO11:AR11"/>
    <mergeCell ref="AS11:AV11"/>
    <mergeCell ref="AL15:AN15"/>
    <mergeCell ref="AO15:AR15"/>
    <mergeCell ref="AS15:AV15"/>
    <mergeCell ref="AB16:AC16"/>
    <mergeCell ref="AD16:AE16"/>
    <mergeCell ref="AF16:AH16"/>
    <mergeCell ref="AI16:AK16"/>
    <mergeCell ref="AL16:AN16"/>
    <mergeCell ref="AO16:AR16"/>
    <mergeCell ref="AS16:AV16"/>
    <mergeCell ref="AB15:AC15"/>
    <mergeCell ref="AD15:AE15"/>
    <mergeCell ref="AF15:AH15"/>
    <mergeCell ref="AI15:AK15"/>
    <mergeCell ref="J3:N3"/>
    <mergeCell ref="B3:D3"/>
    <mergeCell ref="F3:G3"/>
    <mergeCell ref="H3:I3"/>
    <mergeCell ref="AO13:AR13"/>
    <mergeCell ref="AS13:AV13"/>
    <mergeCell ref="AB14:AC14"/>
    <mergeCell ref="AD14:AE14"/>
    <mergeCell ref="AF14:AH14"/>
    <mergeCell ref="AI14:AK14"/>
    <mergeCell ref="AL14:AN14"/>
    <mergeCell ref="AO14:AR14"/>
    <mergeCell ref="AS14:AV14"/>
    <mergeCell ref="AB13:AC13"/>
    <mergeCell ref="AD13:AE13"/>
    <mergeCell ref="AF13:AH13"/>
    <mergeCell ref="AI13:AK13"/>
    <mergeCell ref="AL13:AN13"/>
    <mergeCell ref="AL17:AN17"/>
    <mergeCell ref="AO17:AR17"/>
    <mergeCell ref="AS17:AV17"/>
    <mergeCell ref="A18:A23"/>
    <mergeCell ref="AB18:AC18"/>
    <mergeCell ref="AD18:AE18"/>
    <mergeCell ref="AF18:AH18"/>
    <mergeCell ref="AI18:AK18"/>
    <mergeCell ref="AL18:AN18"/>
    <mergeCell ref="AO18:AR18"/>
    <mergeCell ref="AS18:AV18"/>
    <mergeCell ref="AB17:AC17"/>
    <mergeCell ref="AD17:AE17"/>
    <mergeCell ref="AF17:AH17"/>
    <mergeCell ref="AI17:AK17"/>
    <mergeCell ref="AO20:AR20"/>
    <mergeCell ref="AS20:AV20"/>
    <mergeCell ref="A17:F17"/>
    <mergeCell ref="AB21:AC21"/>
    <mergeCell ref="AD21:AE21"/>
    <mergeCell ref="AF21:AH21"/>
    <mergeCell ref="AI21:AK21"/>
    <mergeCell ref="AL21:AN21"/>
    <mergeCell ref="AO21:AR21"/>
    <mergeCell ref="AS21:AV21"/>
    <mergeCell ref="AB20:AC20"/>
    <mergeCell ref="AD20:AE20"/>
    <mergeCell ref="AF20:AH20"/>
    <mergeCell ref="AI20:AK20"/>
    <mergeCell ref="AL20:AN20"/>
    <mergeCell ref="AL22:AN22"/>
    <mergeCell ref="AO22:AR22"/>
    <mergeCell ref="AS22:AV22"/>
    <mergeCell ref="AB23:AC23"/>
    <mergeCell ref="AD23:AE23"/>
    <mergeCell ref="AF23:AH23"/>
    <mergeCell ref="AI23:AK23"/>
    <mergeCell ref="AL23:AN23"/>
    <mergeCell ref="AO23:AR23"/>
    <mergeCell ref="AS23:AV23"/>
    <mergeCell ref="AB22:AC22"/>
    <mergeCell ref="AD22:AE22"/>
    <mergeCell ref="AF22:AH22"/>
    <mergeCell ref="AI22:AK22"/>
    <mergeCell ref="AL24:AN24"/>
    <mergeCell ref="AO24:AR24"/>
    <mergeCell ref="AS24:AV24"/>
    <mergeCell ref="A25:A30"/>
    <mergeCell ref="AB25:AC25"/>
    <mergeCell ref="AD25:AE25"/>
    <mergeCell ref="AF25:AH25"/>
    <mergeCell ref="AI25:AK25"/>
    <mergeCell ref="AL25:AN25"/>
    <mergeCell ref="AO25:AR25"/>
    <mergeCell ref="AS25:AV25"/>
    <mergeCell ref="S26:X26"/>
    <mergeCell ref="Z26:AA26"/>
    <mergeCell ref="S27:S32"/>
    <mergeCell ref="U27:AA27"/>
    <mergeCell ref="AB24:AC24"/>
    <mergeCell ref="AD24:AE24"/>
    <mergeCell ref="AF24:AH24"/>
    <mergeCell ref="AI24:AK24"/>
    <mergeCell ref="AO27:AR27"/>
    <mergeCell ref="AS27:AV27"/>
    <mergeCell ref="U28:AA28"/>
    <mergeCell ref="A24:F24"/>
    <mergeCell ref="AB28:AC28"/>
    <mergeCell ref="AD28:AE28"/>
    <mergeCell ref="AF28:AH28"/>
    <mergeCell ref="AI28:AK28"/>
    <mergeCell ref="AL28:AN28"/>
    <mergeCell ref="AO28:AR28"/>
    <mergeCell ref="AS28:AV28"/>
    <mergeCell ref="AB27:AC27"/>
    <mergeCell ref="AD27:AE27"/>
    <mergeCell ref="AF27:AH27"/>
    <mergeCell ref="AI27:AK27"/>
    <mergeCell ref="AL27:AN27"/>
    <mergeCell ref="A31:F31"/>
    <mergeCell ref="U31:AA31"/>
    <mergeCell ref="AB31:AC31"/>
    <mergeCell ref="AD31:AE31"/>
    <mergeCell ref="AF31:AH31"/>
    <mergeCell ref="AL29:AN29"/>
    <mergeCell ref="AO29:AR29"/>
    <mergeCell ref="AS29:AV29"/>
    <mergeCell ref="U30:AA30"/>
    <mergeCell ref="AB30:AC30"/>
    <mergeCell ref="AD30:AE30"/>
    <mergeCell ref="AF30:AH30"/>
    <mergeCell ref="AI30:AK30"/>
    <mergeCell ref="AL30:AN30"/>
    <mergeCell ref="AO30:AR30"/>
    <mergeCell ref="AS30:AV30"/>
    <mergeCell ref="U29:AA29"/>
    <mergeCell ref="AB29:AC29"/>
    <mergeCell ref="AD29:AE29"/>
    <mergeCell ref="AF29:AH29"/>
    <mergeCell ref="AI29:AK29"/>
    <mergeCell ref="S33:X33"/>
    <mergeCell ref="Z33:AA33"/>
    <mergeCell ref="S34:AA34"/>
    <mergeCell ref="AB34:AC34"/>
    <mergeCell ref="AD34:AE34"/>
    <mergeCell ref="AI31:AK31"/>
    <mergeCell ref="AL31:AN31"/>
    <mergeCell ref="AO31:AR31"/>
    <mergeCell ref="AS31:AV31"/>
    <mergeCell ref="U32:AA32"/>
    <mergeCell ref="AB32:AC32"/>
    <mergeCell ref="AD32:AE32"/>
    <mergeCell ref="AF32:AH32"/>
    <mergeCell ref="AI32:AK32"/>
    <mergeCell ref="AL32:AN32"/>
    <mergeCell ref="AO32:AR32"/>
    <mergeCell ref="AS32:AV32"/>
    <mergeCell ref="X38:AD38"/>
    <mergeCell ref="AE38:AF38"/>
    <mergeCell ref="AG38:AH38"/>
    <mergeCell ref="AI38:AK38"/>
    <mergeCell ref="AF34:AH34"/>
    <mergeCell ref="AI34:AK34"/>
    <mergeCell ref="AL34:AN34"/>
    <mergeCell ref="AO34:AR34"/>
    <mergeCell ref="AS34:AV34"/>
  </mergeCells>
  <phoneticPr fontId="2"/>
  <dataValidations count="6">
    <dataValidation type="list" allowBlank="1" showInputMessage="1" showErrorMessage="1" sqref="M25:M30 M18:M23 M8:M16" xr:uid="{00000000-0002-0000-0200-000000000000}">
      <formula1>",　,同一,別"</formula1>
    </dataValidation>
    <dataValidation type="list" allowBlank="1" showInputMessage="1" showErrorMessage="1" sqref="D25:D30 D18:D23 D8:D16" xr:uid="{00000000-0002-0000-0200-000001000000}">
      <formula1>",　,同一,類似,別"</formula1>
    </dataValidation>
    <dataValidation type="list" allowBlank="1" showInputMessage="1" showErrorMessage="1" sqref="E25:E30 E18:E23 E8:E16" xr:uid="{00000000-0002-0000-0200-000002000000}">
      <formula1>",　,情報通信関連コース,就職促進コース（福祉・医療系),就職促進コース(総務・経理系),就職促進コース(サービス系),就職促進コース(その他),上記以外"</formula1>
    </dataValidation>
    <dataValidation type="custom" allowBlank="1" showInputMessage="1" showErrorMessage="1" sqref="F3:G3 J3:N3 Y12 AB13:AV18 G17:L17 P17 T13:T18 Y19 AB20:AV25 G24:L24 P24 T20:T25 Y26 AB27:AV32 G31:L31 P31:Q31 T27:T32 Y33 AB34:AV34 Q8:Q30 T11 AB11:AV11" xr:uid="{00000000-0002-0000-0200-000003000000}">
      <formula1>""</formula1>
    </dataValidation>
    <dataValidation type="list" allowBlank="1" showInputMessage="1" showErrorMessage="1" sqref="C18:C23 C25:C30 C11:C16" xr:uid="{00000000-0002-0000-0200-000004000000}">
      <formula1>$V$2:$AS$2</formula1>
    </dataValidation>
    <dataValidation type="list" allowBlank="1" showInputMessage="1" showErrorMessage="1" sqref="O11:O16 O18:O23 O25:O30" xr:uid="{00000000-0002-0000-0200-000005000000}">
      <formula1>$V$3:$W$3</formula1>
    </dataValidation>
  </dataValidations>
  <pageMargins left="0.39370078740157483" right="0.39370078740157483" top="0.59055118110236227" bottom="0.59055118110236227" header="0.39370078740157483" footer="0.31496062992125984"/>
  <pageSetup paperSize="9" scale="68" orientation="portrait" r:id="rId1"/>
  <headerFooter alignWithMargins="0">
    <oddHeader>&amp;R&amp;10&amp;F</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3"/>
  <sheetViews>
    <sheetView showZeros="0" view="pageBreakPreview" zoomScale="90" zoomScaleNormal="100" zoomScaleSheetLayoutView="90" workbookViewId="0">
      <selection activeCell="Q14" sqref="Q14"/>
    </sheetView>
  </sheetViews>
  <sheetFormatPr defaultRowHeight="13.2"/>
  <cols>
    <col min="1" max="1" width="2.77734375" customWidth="1"/>
    <col min="2" max="2" width="9.109375" customWidth="1"/>
    <col min="3" max="3" width="7.88671875" style="545" customWidth="1"/>
    <col min="4" max="4" width="7.44140625" style="545" customWidth="1"/>
    <col min="5" max="5" width="19.33203125" customWidth="1"/>
    <col min="6" max="6" width="5.6640625" style="545" customWidth="1"/>
    <col min="7" max="7" width="6.6640625" style="545" customWidth="1"/>
    <col min="8" max="8" width="11.109375" customWidth="1"/>
    <col min="9" max="9" width="12.109375" customWidth="1"/>
    <col min="10" max="10" width="8.6640625" style="30" customWidth="1"/>
  </cols>
  <sheetData>
    <row r="1" spans="1:10" ht="16.2">
      <c r="A1" s="2" t="s">
        <v>688</v>
      </c>
    </row>
    <row r="2" spans="1:10" ht="21" customHeight="1" thickBot="1"/>
    <row r="3" spans="1:10" ht="28.5" customHeight="1" thickBot="1">
      <c r="B3" s="1458" t="s">
        <v>689</v>
      </c>
      <c r="C3" s="1459"/>
      <c r="D3" s="1460"/>
      <c r="E3" s="672" t="s">
        <v>125</v>
      </c>
      <c r="F3" s="1461">
        <f>入力表!AB13</f>
        <v>0</v>
      </c>
      <c r="G3" s="1462"/>
      <c r="H3" s="673" t="s">
        <v>124</v>
      </c>
      <c r="I3" s="1149">
        <f>入力表!AC13</f>
        <v>0</v>
      </c>
      <c r="J3" s="544"/>
    </row>
    <row r="4" spans="1:10" ht="12.75" customHeight="1"/>
    <row r="5" spans="1:10" ht="12.75" customHeight="1" thickBot="1"/>
    <row r="6" spans="1:10" ht="48.6" thickBot="1">
      <c r="B6" s="755" t="s">
        <v>690</v>
      </c>
      <c r="C6" s="72" t="s">
        <v>13</v>
      </c>
      <c r="D6" s="191" t="s">
        <v>311</v>
      </c>
      <c r="E6" s="72" t="s">
        <v>15</v>
      </c>
      <c r="F6" s="72" t="s">
        <v>14</v>
      </c>
      <c r="G6" s="191" t="s">
        <v>261</v>
      </c>
      <c r="H6" s="72" t="s">
        <v>41</v>
      </c>
      <c r="I6" s="335" t="s">
        <v>40</v>
      </c>
      <c r="J6" s="73" t="s">
        <v>153</v>
      </c>
    </row>
    <row r="7" spans="1:10" ht="21.9" customHeight="1">
      <c r="A7" s="337" t="s">
        <v>126</v>
      </c>
      <c r="B7" s="709" t="s">
        <v>609</v>
      </c>
      <c r="C7" s="710" t="s">
        <v>388</v>
      </c>
      <c r="D7" s="711" t="s">
        <v>127</v>
      </c>
      <c r="E7" s="712" t="s">
        <v>499</v>
      </c>
      <c r="F7" s="711">
        <v>30</v>
      </c>
      <c r="G7" s="711" t="s">
        <v>127</v>
      </c>
      <c r="H7" s="712"/>
      <c r="I7" s="713" t="s">
        <v>460</v>
      </c>
      <c r="J7" s="714">
        <v>57.1</v>
      </c>
    </row>
    <row r="8" spans="1:10" ht="21.9" customHeight="1">
      <c r="A8" s="336"/>
      <c r="B8" s="715" t="s">
        <v>611</v>
      </c>
      <c r="C8" s="658" t="s">
        <v>389</v>
      </c>
      <c r="D8" s="716" t="s">
        <v>312</v>
      </c>
      <c r="E8" s="717" t="s">
        <v>500</v>
      </c>
      <c r="F8" s="716">
        <v>25</v>
      </c>
      <c r="G8" s="716" t="s">
        <v>128</v>
      </c>
      <c r="H8" s="717" t="s">
        <v>129</v>
      </c>
      <c r="I8" s="718" t="s">
        <v>684</v>
      </c>
      <c r="J8" s="719">
        <v>49.8</v>
      </c>
    </row>
    <row r="9" spans="1:10" s="225" customFormat="1" ht="23.1" customHeight="1" thickBot="1">
      <c r="A9" s="336"/>
      <c r="B9" s="720" t="s">
        <v>610</v>
      </c>
      <c r="C9" s="721" t="s">
        <v>388</v>
      </c>
      <c r="D9" s="722" t="s">
        <v>128</v>
      </c>
      <c r="E9" s="723" t="s">
        <v>470</v>
      </c>
      <c r="F9" s="722">
        <v>30</v>
      </c>
      <c r="G9" s="722" t="s">
        <v>128</v>
      </c>
      <c r="H9" s="723" t="s">
        <v>129</v>
      </c>
      <c r="I9" s="724" t="s">
        <v>291</v>
      </c>
      <c r="J9" s="725">
        <v>62.3</v>
      </c>
    </row>
    <row r="10" spans="1:10" s="225" customFormat="1" ht="23.1" customHeight="1" thickTop="1">
      <c r="B10" s="229"/>
      <c r="C10" s="230"/>
      <c r="D10" s="231"/>
      <c r="E10" s="232"/>
      <c r="F10" s="231"/>
      <c r="G10" s="231"/>
      <c r="H10" s="232"/>
      <c r="I10" s="233"/>
      <c r="J10" s="234"/>
    </row>
    <row r="11" spans="1:10" s="225" customFormat="1" ht="23.1" customHeight="1">
      <c r="B11" s="229"/>
      <c r="C11" s="230"/>
      <c r="D11" s="230"/>
      <c r="E11" s="235"/>
      <c r="F11" s="526"/>
      <c r="G11" s="230"/>
      <c r="H11" s="235"/>
      <c r="I11" s="236"/>
      <c r="J11" s="234"/>
    </row>
    <row r="12" spans="1:10" s="225" customFormat="1" ht="23.1" customHeight="1">
      <c r="B12" s="229"/>
      <c r="C12" s="230"/>
      <c r="D12" s="230"/>
      <c r="E12" s="235"/>
      <c r="F12" s="526"/>
      <c r="G12" s="230"/>
      <c r="H12" s="235"/>
      <c r="I12" s="236"/>
      <c r="J12" s="234"/>
    </row>
    <row r="13" spans="1:10" s="225" customFormat="1" ht="23.1" customHeight="1">
      <c r="B13" s="229"/>
      <c r="C13" s="230"/>
      <c r="D13" s="230"/>
      <c r="E13" s="235"/>
      <c r="F13" s="526"/>
      <c r="G13" s="230"/>
      <c r="H13" s="235"/>
      <c r="I13" s="236"/>
      <c r="J13" s="234"/>
    </row>
    <row r="14" spans="1:10" s="225" customFormat="1" ht="23.1" customHeight="1">
      <c r="B14" s="229"/>
      <c r="C14" s="230"/>
      <c r="D14" s="230"/>
      <c r="E14" s="235"/>
      <c r="F14" s="526"/>
      <c r="G14" s="230"/>
      <c r="H14" s="235"/>
      <c r="I14" s="236"/>
      <c r="J14" s="234"/>
    </row>
    <row r="15" spans="1:10" s="225" customFormat="1" ht="23.1" customHeight="1">
      <c r="B15" s="229"/>
      <c r="C15" s="230"/>
      <c r="D15" s="230"/>
      <c r="E15" s="235"/>
      <c r="F15" s="526"/>
      <c r="G15" s="230"/>
      <c r="H15" s="235"/>
      <c r="I15" s="236"/>
      <c r="J15" s="234"/>
    </row>
    <row r="16" spans="1:10" s="225" customFormat="1" ht="23.1" customHeight="1">
      <c r="B16" s="229"/>
      <c r="C16" s="230"/>
      <c r="D16" s="230"/>
      <c r="E16" s="235"/>
      <c r="F16" s="526"/>
      <c r="G16" s="230"/>
      <c r="H16" s="235"/>
      <c r="I16" s="236"/>
      <c r="J16" s="234"/>
    </row>
    <row r="17" spans="2:10" s="225" customFormat="1" ht="23.1" customHeight="1">
      <c r="B17" s="229"/>
      <c r="C17" s="230"/>
      <c r="D17" s="230"/>
      <c r="E17" s="235"/>
      <c r="F17" s="526"/>
      <c r="G17" s="230"/>
      <c r="H17" s="235"/>
      <c r="I17" s="236"/>
      <c r="J17" s="234"/>
    </row>
    <row r="18" spans="2:10" s="225" customFormat="1" ht="23.1" customHeight="1">
      <c r="B18" s="229"/>
      <c r="C18" s="230"/>
      <c r="D18" s="230"/>
      <c r="E18" s="235"/>
      <c r="F18" s="526"/>
      <c r="G18" s="230"/>
      <c r="H18" s="235"/>
      <c r="I18" s="236"/>
      <c r="J18" s="234"/>
    </row>
    <row r="19" spans="2:10" s="225" customFormat="1" ht="23.1" customHeight="1">
      <c r="B19" s="229"/>
      <c r="C19" s="230"/>
      <c r="D19" s="230"/>
      <c r="E19" s="235"/>
      <c r="F19" s="526"/>
      <c r="G19" s="230"/>
      <c r="H19" s="235"/>
      <c r="I19" s="236"/>
      <c r="J19" s="234"/>
    </row>
    <row r="20" spans="2:10" s="225" customFormat="1" ht="23.1" customHeight="1">
      <c r="B20" s="229"/>
      <c r="C20" s="230"/>
      <c r="D20" s="230"/>
      <c r="E20" s="235"/>
      <c r="F20" s="526"/>
      <c r="G20" s="230"/>
      <c r="H20" s="235"/>
      <c r="I20" s="236"/>
      <c r="J20" s="234"/>
    </row>
    <row r="21" spans="2:10" s="225" customFormat="1" ht="23.1" customHeight="1">
      <c r="B21" s="229"/>
      <c r="C21" s="230"/>
      <c r="D21" s="230"/>
      <c r="E21" s="235"/>
      <c r="F21" s="526"/>
      <c r="G21" s="230"/>
      <c r="H21" s="235"/>
      <c r="I21" s="236"/>
      <c r="J21" s="234"/>
    </row>
    <row r="22" spans="2:10" s="225" customFormat="1" ht="23.1" customHeight="1">
      <c r="B22" s="229"/>
      <c r="C22" s="230"/>
      <c r="D22" s="230"/>
      <c r="E22" s="235"/>
      <c r="F22" s="526"/>
      <c r="G22" s="230"/>
      <c r="H22" s="235"/>
      <c r="I22" s="236"/>
      <c r="J22" s="234"/>
    </row>
    <row r="23" spans="2:10" s="225" customFormat="1" ht="23.1" customHeight="1">
      <c r="B23" s="229"/>
      <c r="C23" s="230"/>
      <c r="D23" s="230"/>
      <c r="E23" s="235"/>
      <c r="F23" s="526"/>
      <c r="G23" s="230"/>
      <c r="H23" s="235"/>
      <c r="I23" s="236"/>
      <c r="J23" s="234"/>
    </row>
    <row r="24" spans="2:10" s="225" customFormat="1" ht="23.1" customHeight="1">
      <c r="B24" s="229"/>
      <c r="C24" s="230"/>
      <c r="D24" s="230"/>
      <c r="E24" s="235"/>
      <c r="F24" s="526"/>
      <c r="G24" s="230"/>
      <c r="H24" s="235"/>
      <c r="I24" s="236"/>
      <c r="J24" s="234"/>
    </row>
    <row r="25" spans="2:10" s="225" customFormat="1" ht="23.1" customHeight="1">
      <c r="B25" s="229"/>
      <c r="C25" s="230"/>
      <c r="D25" s="230"/>
      <c r="E25" s="235"/>
      <c r="F25" s="526"/>
      <c r="G25" s="230"/>
      <c r="H25" s="235"/>
      <c r="I25" s="236"/>
      <c r="J25" s="234"/>
    </row>
    <row r="26" spans="2:10" s="225" customFormat="1" ht="23.1" customHeight="1">
      <c r="B26" s="229"/>
      <c r="C26" s="230"/>
      <c r="D26" s="230"/>
      <c r="E26" s="235"/>
      <c r="F26" s="526"/>
      <c r="G26" s="230"/>
      <c r="H26" s="235"/>
      <c r="I26" s="236"/>
      <c r="J26" s="234"/>
    </row>
    <row r="27" spans="2:10" s="225" customFormat="1" ht="23.1" customHeight="1">
      <c r="B27" s="229"/>
      <c r="C27" s="230"/>
      <c r="D27" s="230"/>
      <c r="E27" s="235"/>
      <c r="F27" s="526"/>
      <c r="G27" s="230"/>
      <c r="H27" s="235"/>
      <c r="I27" s="236"/>
      <c r="J27" s="234"/>
    </row>
    <row r="28" spans="2:10" s="225" customFormat="1" ht="23.1" customHeight="1">
      <c r="B28" s="229"/>
      <c r="C28" s="230"/>
      <c r="D28" s="230"/>
      <c r="E28" s="235"/>
      <c r="F28" s="526"/>
      <c r="G28" s="230"/>
      <c r="H28" s="235"/>
      <c r="I28" s="236"/>
      <c r="J28" s="234"/>
    </row>
    <row r="29" spans="2:10" s="225" customFormat="1" ht="23.1" customHeight="1">
      <c r="B29" s="229"/>
      <c r="C29" s="230"/>
      <c r="D29" s="230"/>
      <c r="E29" s="235"/>
      <c r="F29" s="526"/>
      <c r="G29" s="230"/>
      <c r="H29" s="235"/>
      <c r="I29" s="236"/>
      <c r="J29" s="234"/>
    </row>
    <row r="30" spans="2:10" s="225" customFormat="1" ht="23.1" customHeight="1">
      <c r="B30" s="229"/>
      <c r="C30" s="230"/>
      <c r="D30" s="230"/>
      <c r="E30" s="235"/>
      <c r="F30" s="526"/>
      <c r="G30" s="230"/>
      <c r="H30" s="235"/>
      <c r="I30" s="236"/>
      <c r="J30" s="234"/>
    </row>
    <row r="31" spans="2:10" s="225" customFormat="1" ht="23.1" customHeight="1" thickBot="1">
      <c r="B31" s="237"/>
      <c r="C31" s="238"/>
      <c r="D31" s="238"/>
      <c r="E31" s="239"/>
      <c r="F31" s="527"/>
      <c r="G31" s="238"/>
      <c r="H31" s="239"/>
      <c r="I31" s="240"/>
      <c r="J31" s="241"/>
    </row>
    <row r="32" spans="2:10" ht="24" customHeight="1" thickTop="1" thickBot="1">
      <c r="B32" s="1463" t="s">
        <v>66</v>
      </c>
      <c r="C32" s="1464"/>
      <c r="D32" s="1464"/>
      <c r="E32" s="1464"/>
      <c r="F32" s="1464"/>
      <c r="G32" s="1464"/>
      <c r="H32" s="1464"/>
      <c r="I32" s="1465"/>
      <c r="J32" s="242" t="e">
        <f>AVERAGE(J10:J31)</f>
        <v>#DIV/0!</v>
      </c>
    </row>
    <row r="33" spans="1:10">
      <c r="A33" s="8"/>
      <c r="B33" s="1466"/>
      <c r="C33" s="1466"/>
      <c r="D33" s="1466"/>
      <c r="E33" s="1466"/>
      <c r="F33" s="1466"/>
      <c r="G33" s="1466"/>
      <c r="H33" s="1466"/>
      <c r="I33" s="1466"/>
      <c r="J33" s="1466"/>
    </row>
  </sheetData>
  <sheetProtection formatCells="0" formatColumns="0" formatRows="0" insertRows="0" deleteRows="0"/>
  <mergeCells count="4">
    <mergeCell ref="B3:D3"/>
    <mergeCell ref="F3:G3"/>
    <mergeCell ref="B32:I32"/>
    <mergeCell ref="B33:J33"/>
  </mergeCells>
  <phoneticPr fontId="2"/>
  <dataValidations count="1">
    <dataValidation type="custom" allowBlank="1" showInputMessage="1" showErrorMessage="1" sqref="J32" xr:uid="{00000000-0002-0000-0300-000000000000}">
      <formula1>""</formula1>
    </dataValidation>
  </dataValidations>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0"/>
  <sheetViews>
    <sheetView showZeros="0" view="pageBreakPreview" zoomScale="90" zoomScaleNormal="100" zoomScaleSheetLayoutView="90" workbookViewId="0">
      <selection activeCell="M31" sqref="M31"/>
    </sheetView>
  </sheetViews>
  <sheetFormatPr defaultRowHeight="13.2"/>
  <cols>
    <col min="1" max="1" width="3.6640625" customWidth="1"/>
    <col min="2" max="2" width="19.6640625" style="1" customWidth="1"/>
    <col min="3" max="3" width="12" customWidth="1"/>
    <col min="4" max="4" width="11" customWidth="1"/>
    <col min="5" max="5" width="12" customWidth="1"/>
    <col min="6" max="6" width="11" customWidth="1"/>
    <col min="7" max="7" width="12" customWidth="1"/>
    <col min="8" max="9" width="9.21875" customWidth="1"/>
  </cols>
  <sheetData>
    <row r="1" spans="1:9" ht="24" customHeight="1">
      <c r="A1" s="2" t="s">
        <v>579</v>
      </c>
      <c r="B1" s="917"/>
    </row>
    <row r="2" spans="1:9" ht="13.8" thickBot="1"/>
    <row r="3" spans="1:9" ht="30" customHeight="1">
      <c r="B3" s="16" t="s">
        <v>65</v>
      </c>
      <c r="C3" s="1364">
        <f>入力表!B7</f>
        <v>0</v>
      </c>
      <c r="D3" s="1365"/>
      <c r="E3" s="1365"/>
      <c r="F3" s="1365"/>
      <c r="G3" s="1365"/>
      <c r="H3" s="1365"/>
      <c r="I3" s="1366"/>
    </row>
    <row r="4" spans="1:9" ht="30" customHeight="1" thickBot="1">
      <c r="B4" s="15" t="s">
        <v>467</v>
      </c>
      <c r="C4" s="1367">
        <f>入力表!C7</f>
        <v>0</v>
      </c>
      <c r="D4" s="1313"/>
      <c r="E4" s="1313"/>
      <c r="F4" s="1313"/>
      <c r="G4" s="1313"/>
      <c r="H4" s="1313"/>
      <c r="I4" s="1315"/>
    </row>
    <row r="5" spans="1:9" ht="30" customHeight="1">
      <c r="B5" s="16" t="s">
        <v>89</v>
      </c>
      <c r="C5" s="1364">
        <f>入力表!G7</f>
        <v>0</v>
      </c>
      <c r="D5" s="1365"/>
      <c r="E5" s="1365"/>
      <c r="F5" s="1365"/>
      <c r="G5" s="1365"/>
      <c r="H5" s="1365"/>
      <c r="I5" s="1366"/>
    </row>
    <row r="6" spans="1:9" ht="20.25" customHeight="1">
      <c r="B6" s="14" t="s">
        <v>32</v>
      </c>
      <c r="C6" s="1368">
        <f>入力表!H7</f>
        <v>0</v>
      </c>
      <c r="D6" s="1369"/>
      <c r="E6" s="1369"/>
      <c r="F6" s="1369"/>
      <c r="G6" s="1369"/>
      <c r="H6" s="1369"/>
      <c r="I6" s="1370"/>
    </row>
    <row r="7" spans="1:9" ht="24.75" customHeight="1">
      <c r="B7" s="17" t="s">
        <v>33</v>
      </c>
      <c r="C7" s="1373">
        <f>入力表!I7</f>
        <v>0</v>
      </c>
      <c r="D7" s="1374"/>
      <c r="E7" s="1374"/>
      <c r="F7" s="1374"/>
      <c r="G7" s="1374"/>
      <c r="H7" s="1374"/>
      <c r="I7" s="1375"/>
    </row>
    <row r="8" spans="1:9" ht="24.75" customHeight="1">
      <c r="B8" s="69" t="s">
        <v>31</v>
      </c>
      <c r="C8" s="1332">
        <f>入力表!J7</f>
        <v>0</v>
      </c>
      <c r="D8" s="1333"/>
      <c r="E8" s="1333"/>
      <c r="F8" s="1333"/>
      <c r="G8" s="1333"/>
      <c r="H8" s="1333"/>
      <c r="I8" s="1334"/>
    </row>
    <row r="9" spans="1:9" ht="30" customHeight="1">
      <c r="B9" s="15" t="s">
        <v>198</v>
      </c>
      <c r="C9" s="736">
        <f>入力表!B21</f>
        <v>0</v>
      </c>
      <c r="D9" s="68"/>
      <c r="E9" s="68"/>
      <c r="F9" s="68"/>
      <c r="G9" s="68"/>
      <c r="H9" s="68"/>
      <c r="I9" s="737"/>
    </row>
    <row r="10" spans="1:9" ht="30" customHeight="1">
      <c r="B10" s="15" t="s">
        <v>83</v>
      </c>
      <c r="C10" s="488" t="s">
        <v>84</v>
      </c>
      <c r="D10" s="131">
        <f>入力表!C21</f>
        <v>0</v>
      </c>
      <c r="E10" s="127" t="s">
        <v>200</v>
      </c>
      <c r="F10" s="489" t="s">
        <v>391</v>
      </c>
      <c r="G10" s="1489" t="str">
        <f>入力表!D21</f>
        <v/>
      </c>
      <c r="H10" s="1490"/>
      <c r="I10" s="128" t="s">
        <v>108</v>
      </c>
    </row>
    <row r="11" spans="1:9" ht="30" customHeight="1">
      <c r="B11" s="98" t="s">
        <v>109</v>
      </c>
      <c r="C11" s="1479">
        <f>入力表!E21</f>
        <v>0</v>
      </c>
      <c r="D11" s="1480"/>
      <c r="E11" s="68" t="s">
        <v>199</v>
      </c>
      <c r="F11" s="1489"/>
      <c r="G11" s="1490"/>
      <c r="H11" s="1490"/>
      <c r="I11" s="1498"/>
    </row>
    <row r="12" spans="1:9" ht="30" customHeight="1">
      <c r="B12" s="1491" t="s">
        <v>569</v>
      </c>
      <c r="C12" s="486" t="s">
        <v>76</v>
      </c>
      <c r="D12" s="1495">
        <f>入力表!F21</f>
        <v>0</v>
      </c>
      <c r="E12" s="1382"/>
      <c r="F12" s="493" t="s">
        <v>110</v>
      </c>
      <c r="G12" s="1499">
        <f>入力表!G21</f>
        <v>0</v>
      </c>
      <c r="H12" s="1500"/>
      <c r="I12" s="129" t="s">
        <v>155</v>
      </c>
    </row>
    <row r="13" spans="1:9" ht="30" customHeight="1">
      <c r="B13" s="1491"/>
      <c r="C13" s="490" t="s">
        <v>390</v>
      </c>
      <c r="D13" s="132" t="str">
        <f>入力表!H21</f>
        <v/>
      </c>
      <c r="E13" s="1486" t="s">
        <v>155</v>
      </c>
      <c r="F13" s="1486"/>
      <c r="G13" s="1486"/>
      <c r="H13" s="1486"/>
      <c r="I13" s="1488"/>
    </row>
    <row r="14" spans="1:9" ht="30" customHeight="1">
      <c r="B14" s="1491"/>
      <c r="C14" s="487" t="s">
        <v>111</v>
      </c>
      <c r="D14" s="1496">
        <f>入力表!I21</f>
        <v>0</v>
      </c>
      <c r="E14" s="1497"/>
      <c r="F14" s="433" t="s">
        <v>214</v>
      </c>
      <c r="G14" s="365">
        <f>入力表!J21</f>
        <v>0</v>
      </c>
      <c r="H14" s="363">
        <f>入力表!J22</f>
        <v>0</v>
      </c>
      <c r="I14" s="364">
        <f>入力表!J23</f>
        <v>0</v>
      </c>
    </row>
    <row r="15" spans="1:9" ht="30" customHeight="1" thickBot="1">
      <c r="B15" s="1491"/>
      <c r="C15" s="887" t="s">
        <v>112</v>
      </c>
      <c r="D15" s="1481">
        <f>入力表!K21</f>
        <v>0</v>
      </c>
      <c r="E15" s="1432"/>
      <c r="F15" s="888" t="s">
        <v>215</v>
      </c>
      <c r="G15" s="889">
        <f>入力表!L21</f>
        <v>0</v>
      </c>
      <c r="H15" s="890" t="s">
        <v>333</v>
      </c>
      <c r="I15" s="891">
        <f>入力表!L23</f>
        <v>0</v>
      </c>
    </row>
    <row r="16" spans="1:9" ht="30" customHeight="1" thickTop="1">
      <c r="B16" s="1426" t="s">
        <v>616</v>
      </c>
      <c r="C16" s="894" t="s">
        <v>76</v>
      </c>
      <c r="D16" s="1482"/>
      <c r="E16" s="1483"/>
      <c r="F16" s="895" t="s">
        <v>110</v>
      </c>
      <c r="G16" s="1484"/>
      <c r="H16" s="1485"/>
      <c r="I16" s="896" t="s">
        <v>155</v>
      </c>
    </row>
    <row r="17" spans="2:9" ht="30" customHeight="1">
      <c r="B17" s="1502"/>
      <c r="C17" s="897" t="s">
        <v>390</v>
      </c>
      <c r="D17" s="132"/>
      <c r="E17" s="1486" t="s">
        <v>155</v>
      </c>
      <c r="F17" s="1486"/>
      <c r="G17" s="1486"/>
      <c r="H17" s="1486"/>
      <c r="I17" s="1487"/>
    </row>
    <row r="18" spans="2:9" ht="30" customHeight="1">
      <c r="B18" s="1502"/>
      <c r="C18" s="898" t="s">
        <v>111</v>
      </c>
      <c r="D18" s="1496"/>
      <c r="E18" s="1497"/>
      <c r="F18" s="433" t="s">
        <v>214</v>
      </c>
      <c r="G18" s="365"/>
      <c r="H18" s="363"/>
      <c r="I18" s="899"/>
    </row>
    <row r="19" spans="2:9" ht="30" customHeight="1" thickBot="1">
      <c r="B19" s="1502"/>
      <c r="C19" s="900" t="s">
        <v>112</v>
      </c>
      <c r="D19" s="1503"/>
      <c r="E19" s="1504"/>
      <c r="F19" s="901" t="s">
        <v>215</v>
      </c>
      <c r="G19" s="902"/>
      <c r="H19" s="903" t="s">
        <v>333</v>
      </c>
      <c r="I19" s="904"/>
    </row>
    <row r="20" spans="2:9" ht="30" customHeight="1" thickTop="1">
      <c r="B20" s="1491" t="s">
        <v>570</v>
      </c>
      <c r="C20" s="892" t="s">
        <v>76</v>
      </c>
      <c r="D20" s="1492">
        <f>+入力表!M21</f>
        <v>0</v>
      </c>
      <c r="E20" s="1492"/>
      <c r="F20" s="494" t="s">
        <v>110</v>
      </c>
      <c r="G20" s="1501">
        <f>+入力表!N21</f>
        <v>0</v>
      </c>
      <c r="H20" s="1492"/>
      <c r="I20" s="893" t="s">
        <v>155</v>
      </c>
    </row>
    <row r="21" spans="2:9" ht="30" customHeight="1">
      <c r="B21" s="1491"/>
      <c r="C21" s="490" t="s">
        <v>390</v>
      </c>
      <c r="D21" s="132" t="str">
        <f>入力表!O21</f>
        <v/>
      </c>
      <c r="E21" s="1486" t="s">
        <v>155</v>
      </c>
      <c r="F21" s="1486"/>
      <c r="G21" s="1486"/>
      <c r="H21" s="1486"/>
      <c r="I21" s="1488"/>
    </row>
    <row r="22" spans="2:9" ht="30" customHeight="1">
      <c r="B22" s="1491"/>
      <c r="C22" s="487" t="s">
        <v>111</v>
      </c>
      <c r="D22" s="1493">
        <f>+入力表!P21</f>
        <v>0</v>
      </c>
      <c r="E22" s="1493"/>
      <c r="F22" s="433" t="s">
        <v>214</v>
      </c>
      <c r="G22" s="365">
        <f>+入力表!Q21</f>
        <v>0</v>
      </c>
      <c r="H22" s="363">
        <f>+入力表!Q22</f>
        <v>0</v>
      </c>
      <c r="I22" s="364">
        <f>+入力表!Q23</f>
        <v>0</v>
      </c>
    </row>
    <row r="23" spans="2:9" ht="30" customHeight="1" thickBot="1">
      <c r="B23" s="1491"/>
      <c r="C23" s="491" t="s">
        <v>112</v>
      </c>
      <c r="D23" s="1494">
        <f>+入力表!R21</f>
        <v>0</v>
      </c>
      <c r="E23" s="1494"/>
      <c r="F23" s="492" t="s">
        <v>215</v>
      </c>
      <c r="G23" s="372">
        <f>+入力表!S21</f>
        <v>0</v>
      </c>
      <c r="H23" s="357" t="s">
        <v>333</v>
      </c>
      <c r="I23" s="373">
        <f>+入力表!S23</f>
        <v>0</v>
      </c>
    </row>
    <row r="24" spans="2:9" ht="30" customHeight="1" thickTop="1">
      <c r="B24" s="1505" t="s">
        <v>617</v>
      </c>
      <c r="C24" s="894" t="s">
        <v>76</v>
      </c>
      <c r="D24" s="1482"/>
      <c r="E24" s="1483"/>
      <c r="F24" s="895" t="s">
        <v>110</v>
      </c>
      <c r="G24" s="1484"/>
      <c r="H24" s="1485"/>
      <c r="I24" s="896" t="s">
        <v>155</v>
      </c>
    </row>
    <row r="25" spans="2:9" ht="30" customHeight="1">
      <c r="B25" s="1506"/>
      <c r="C25" s="897" t="s">
        <v>390</v>
      </c>
      <c r="D25" s="132"/>
      <c r="E25" s="1486" t="s">
        <v>155</v>
      </c>
      <c r="F25" s="1486"/>
      <c r="G25" s="1486"/>
      <c r="H25" s="1486"/>
      <c r="I25" s="1487"/>
    </row>
    <row r="26" spans="2:9" ht="30" customHeight="1">
      <c r="B26" s="1506"/>
      <c r="C26" s="898" t="s">
        <v>111</v>
      </c>
      <c r="D26" s="1496"/>
      <c r="E26" s="1497"/>
      <c r="F26" s="433" t="s">
        <v>214</v>
      </c>
      <c r="G26" s="365"/>
      <c r="H26" s="363"/>
      <c r="I26" s="899"/>
    </row>
    <row r="27" spans="2:9" ht="30" customHeight="1" thickBot="1">
      <c r="B27" s="1506"/>
      <c r="C27" s="900" t="s">
        <v>112</v>
      </c>
      <c r="D27" s="1503"/>
      <c r="E27" s="1504"/>
      <c r="F27" s="901" t="s">
        <v>215</v>
      </c>
      <c r="G27" s="902"/>
      <c r="H27" s="921" t="s">
        <v>333</v>
      </c>
      <c r="I27" s="904"/>
    </row>
    <row r="28" spans="2:9" ht="30" customHeight="1" thickTop="1">
      <c r="B28" s="1507" t="s">
        <v>571</v>
      </c>
      <c r="C28" s="495" t="s">
        <v>106</v>
      </c>
      <c r="D28" s="1516">
        <f>+入力表!B30</f>
        <v>0</v>
      </c>
      <c r="E28" s="1516"/>
      <c r="F28" s="47" t="s">
        <v>157</v>
      </c>
      <c r="G28" s="1517"/>
      <c r="H28" s="1517"/>
      <c r="I28" s="1518"/>
    </row>
    <row r="29" spans="2:9" ht="30" customHeight="1">
      <c r="B29" s="1491"/>
      <c r="C29" s="490" t="s">
        <v>113</v>
      </c>
      <c r="D29" s="1470">
        <f>入力表!C30</f>
        <v>0</v>
      </c>
      <c r="E29" s="1471"/>
      <c r="F29" s="496" t="s">
        <v>77</v>
      </c>
      <c r="G29" s="1472">
        <f>入力表!D30</f>
        <v>0</v>
      </c>
      <c r="H29" s="1472"/>
      <c r="I29" s="1478"/>
    </row>
    <row r="30" spans="2:9" ht="30" customHeight="1" thickBot="1">
      <c r="B30" s="1491"/>
      <c r="C30" s="887" t="s">
        <v>114</v>
      </c>
      <c r="D30" s="1519">
        <f>入力表!E30</f>
        <v>0</v>
      </c>
      <c r="E30" s="1355"/>
      <c r="F30" s="908" t="s">
        <v>36</v>
      </c>
      <c r="G30" s="1520">
        <f>入力表!F30</f>
        <v>0</v>
      </c>
      <c r="H30" s="1520"/>
      <c r="I30" s="1521"/>
    </row>
    <row r="31" spans="2:9" ht="30" customHeight="1" thickTop="1">
      <c r="B31" s="1426" t="s">
        <v>572</v>
      </c>
      <c r="C31" s="905" t="s">
        <v>106</v>
      </c>
      <c r="D31" s="1467"/>
      <c r="E31" s="1467"/>
      <c r="F31" s="906" t="s">
        <v>157</v>
      </c>
      <c r="G31" s="1468"/>
      <c r="H31" s="1468"/>
      <c r="I31" s="1469"/>
    </row>
    <row r="32" spans="2:9" ht="30" customHeight="1">
      <c r="B32" s="1502"/>
      <c r="C32" s="897" t="s">
        <v>113</v>
      </c>
      <c r="D32" s="1470"/>
      <c r="E32" s="1471"/>
      <c r="F32" s="496" t="s">
        <v>77</v>
      </c>
      <c r="G32" s="1472"/>
      <c r="H32" s="1472"/>
      <c r="I32" s="1473"/>
    </row>
    <row r="33" spans="2:9" ht="30" customHeight="1" thickBot="1">
      <c r="B33" s="1502"/>
      <c r="C33" s="900" t="s">
        <v>114</v>
      </c>
      <c r="D33" s="1474"/>
      <c r="E33" s="1475"/>
      <c r="F33" s="907" t="s">
        <v>36</v>
      </c>
      <c r="G33" s="1476"/>
      <c r="H33" s="1476"/>
      <c r="I33" s="1477"/>
    </row>
    <row r="34" spans="2:9" ht="30" customHeight="1" thickTop="1">
      <c r="B34" s="86" t="s">
        <v>218</v>
      </c>
      <c r="C34" s="909"/>
      <c r="D34" s="910">
        <f>入力表!G30</f>
        <v>0</v>
      </c>
      <c r="E34" s="1510" t="s">
        <v>157</v>
      </c>
      <c r="F34" s="1510"/>
      <c r="G34" s="1510"/>
      <c r="H34" s="1510"/>
      <c r="I34" s="1511"/>
    </row>
    <row r="35" spans="2:9" ht="30" customHeight="1">
      <c r="B35" s="87" t="s">
        <v>85</v>
      </c>
      <c r="C35" s="89"/>
      <c r="D35" s="479">
        <f>入力表!H30</f>
        <v>0</v>
      </c>
      <c r="E35" s="1512" t="s">
        <v>157</v>
      </c>
      <c r="F35" s="1512"/>
      <c r="G35" s="1512"/>
      <c r="H35" s="1512"/>
      <c r="I35" s="1513"/>
    </row>
    <row r="36" spans="2:9" ht="30" customHeight="1">
      <c r="B36" s="88" t="s">
        <v>86</v>
      </c>
      <c r="C36" s="90"/>
      <c r="D36" s="480">
        <f>入力表!I30</f>
        <v>0</v>
      </c>
      <c r="E36" s="1514" t="s">
        <v>157</v>
      </c>
      <c r="F36" s="1514"/>
      <c r="G36" s="1514"/>
      <c r="H36" s="1514"/>
      <c r="I36" s="1515"/>
    </row>
    <row r="37" spans="2:9" ht="30" customHeight="1" thickBot="1">
      <c r="B37" s="71" t="s">
        <v>28</v>
      </c>
      <c r="C37" s="426" t="s">
        <v>116</v>
      </c>
      <c r="D37" s="147" t="str">
        <f>IF(入力表!J30="○","○","－")</f>
        <v>－</v>
      </c>
      <c r="E37" s="427" t="s">
        <v>94</v>
      </c>
      <c r="F37" s="147" t="str">
        <f>IF(入力表!K30="○","○","－")</f>
        <v>－</v>
      </c>
      <c r="G37" s="428" t="s">
        <v>158</v>
      </c>
      <c r="H37" s="1524" t="str">
        <f>IF(入力表!L30="○","○","－")</f>
        <v>－</v>
      </c>
      <c r="I37" s="1525"/>
    </row>
    <row r="38" spans="2:9" ht="80.099999999999994" customHeight="1" thickTop="1" thickBot="1">
      <c r="B38" s="1161" t="s">
        <v>93</v>
      </c>
      <c r="C38" s="1162" t="s">
        <v>158</v>
      </c>
      <c r="D38" s="1163" t="str">
        <f>IF(入力表!M30="○","○","－")</f>
        <v>－</v>
      </c>
      <c r="E38" s="1164" t="s">
        <v>485</v>
      </c>
      <c r="F38" s="1163" t="str">
        <f>IF(入力表!N30="○","○","－")</f>
        <v>－</v>
      </c>
      <c r="G38" s="1165" t="s">
        <v>526</v>
      </c>
      <c r="H38" s="1522"/>
      <c r="I38" s="1523"/>
    </row>
    <row r="39" spans="2:9" ht="30" customHeight="1" thickTop="1" thickBot="1">
      <c r="B39" s="756" t="s">
        <v>501</v>
      </c>
      <c r="C39" s="757" t="s">
        <v>95</v>
      </c>
      <c r="D39" s="758">
        <f>入力表!P30</f>
        <v>0</v>
      </c>
      <c r="E39" s="759" t="s">
        <v>96</v>
      </c>
      <c r="F39" s="758">
        <f>入力表!Q30</f>
        <v>0</v>
      </c>
      <c r="G39" s="760" t="s">
        <v>115</v>
      </c>
      <c r="H39" s="1508">
        <f>入力表!R30</f>
        <v>0</v>
      </c>
      <c r="I39" s="1509"/>
    </row>
    <row r="40" spans="2:9" ht="30" customHeight="1">
      <c r="B40" s="7"/>
    </row>
    <row r="41" spans="2:9" ht="30" customHeight="1">
      <c r="B41" s="7"/>
    </row>
    <row r="42" spans="2:9" ht="30" customHeight="1">
      <c r="B42" s="7"/>
    </row>
    <row r="43" spans="2:9" ht="30" customHeight="1">
      <c r="B43" s="7"/>
    </row>
    <row r="44" spans="2:9" ht="30" customHeight="1">
      <c r="B44" s="7"/>
    </row>
    <row r="45" spans="2:9" ht="30" customHeight="1">
      <c r="B45" s="7"/>
    </row>
    <row r="46" spans="2:9" ht="30" customHeight="1">
      <c r="B46" s="7"/>
    </row>
    <row r="47" spans="2:9" ht="30" customHeight="1">
      <c r="B47" s="7"/>
    </row>
    <row r="48" spans="2:9" ht="30" customHeight="1">
      <c r="B48" s="7"/>
    </row>
    <row r="49" spans="2:2" ht="30" customHeight="1">
      <c r="B49" s="7"/>
    </row>
    <row r="50" spans="2:2" ht="30" customHeight="1">
      <c r="B50" s="7"/>
    </row>
    <row r="51" spans="2:2" ht="30" customHeight="1">
      <c r="B51" s="7"/>
    </row>
    <row r="52" spans="2:2" ht="30" customHeight="1">
      <c r="B52" s="7"/>
    </row>
    <row r="53" spans="2:2">
      <c r="B53" s="7"/>
    </row>
    <row r="54" spans="2:2">
      <c r="B54" s="7"/>
    </row>
    <row r="55" spans="2:2">
      <c r="B55" s="7"/>
    </row>
    <row r="56" spans="2:2">
      <c r="B56" s="7"/>
    </row>
    <row r="57" spans="2:2">
      <c r="B57" s="7"/>
    </row>
    <row r="58" spans="2:2">
      <c r="B58" s="7"/>
    </row>
    <row r="59" spans="2:2">
      <c r="B59" s="7"/>
    </row>
    <row r="60" spans="2:2">
      <c r="B60" s="7"/>
    </row>
  </sheetData>
  <sheetProtection formatCells="0" formatColumns="0" formatRows="0"/>
  <mergeCells count="54">
    <mergeCell ref="B24:B27"/>
    <mergeCell ref="D26:E26"/>
    <mergeCell ref="D27:E27"/>
    <mergeCell ref="B28:B30"/>
    <mergeCell ref="H39:I39"/>
    <mergeCell ref="D29:E29"/>
    <mergeCell ref="E34:I34"/>
    <mergeCell ref="E35:I35"/>
    <mergeCell ref="E36:I36"/>
    <mergeCell ref="D28:E28"/>
    <mergeCell ref="G28:I28"/>
    <mergeCell ref="D30:E30"/>
    <mergeCell ref="G30:I30"/>
    <mergeCell ref="H38:I38"/>
    <mergeCell ref="H37:I37"/>
    <mergeCell ref="B31:B33"/>
    <mergeCell ref="B20:B23"/>
    <mergeCell ref="D20:E20"/>
    <mergeCell ref="D22:E22"/>
    <mergeCell ref="D23:E23"/>
    <mergeCell ref="C8:I8"/>
    <mergeCell ref="B12:B15"/>
    <mergeCell ref="D12:E12"/>
    <mergeCell ref="D14:E14"/>
    <mergeCell ref="G10:H10"/>
    <mergeCell ref="H11:I11"/>
    <mergeCell ref="G12:H12"/>
    <mergeCell ref="G20:H20"/>
    <mergeCell ref="B16:B19"/>
    <mergeCell ref="E17:I17"/>
    <mergeCell ref="D18:E18"/>
    <mergeCell ref="D19:E19"/>
    <mergeCell ref="C3:I3"/>
    <mergeCell ref="C4:I4"/>
    <mergeCell ref="C7:I7"/>
    <mergeCell ref="C5:I5"/>
    <mergeCell ref="G29:I29"/>
    <mergeCell ref="C11:D11"/>
    <mergeCell ref="D15:E15"/>
    <mergeCell ref="D24:E24"/>
    <mergeCell ref="G24:H24"/>
    <mergeCell ref="E25:I25"/>
    <mergeCell ref="C6:I6"/>
    <mergeCell ref="E13:I13"/>
    <mergeCell ref="E21:I21"/>
    <mergeCell ref="F11:G11"/>
    <mergeCell ref="D16:E16"/>
    <mergeCell ref="G16:H16"/>
    <mergeCell ref="D31:E31"/>
    <mergeCell ref="G31:I31"/>
    <mergeCell ref="D32:E32"/>
    <mergeCell ref="G32:I32"/>
    <mergeCell ref="D33:E33"/>
    <mergeCell ref="G33:I33"/>
  </mergeCells>
  <phoneticPr fontId="2"/>
  <dataValidations count="4">
    <dataValidation type="custom" allowBlank="1" showInputMessage="1" showErrorMessage="1" sqref="C3:I8 C9:D9 D10 G10:H10 C11:D11 H11:I11 D12:E12 G12:H12 D13 H14 I14:I15 D28:E30 H39:I39 G20:H20 D21 H22 I22:I23 G29:I30 D20:E20 D34:D39 F37:F39 H37:I37 G22:G23 G14:G15 D22:E23 D14:E15" xr:uid="{00000000-0002-0000-0400-000000000000}">
      <formula1>""</formula1>
    </dataValidation>
    <dataValidation type="list" errorStyle="warning" allowBlank="1" showInputMessage="1" showErrorMessage="1" error="選択肢以外を入力しようとしています。" sqref="H38:I38" xr:uid="{00000000-0002-0000-0400-000001000000}">
      <formula1>"実施施設が必要な措置を講じて屋外に設置,テナント等管理者が屋外に設置,テナント等管理者が屋内に設置（喫煙室）,テナント等管理者が屋外・屋内に設置,その他（手入力）"</formula1>
    </dataValidation>
    <dataValidation type="list" allowBlank="1" showInputMessage="1" showErrorMessage="1" sqref="D18:E18 D26:E26" xr:uid="{00000000-0002-0000-0400-000002000000}">
      <formula1>"1人用,2人用,3人用,4人用,5人用"</formula1>
    </dataValidation>
    <dataValidation type="list" allowBlank="1" showInputMessage="1" showErrorMessage="1" sqref="D19:E19 D27:E27" xr:uid="{00000000-0002-0000-0400-000003000000}">
      <formula1>"折りたたみパイプ椅子,パイプ椅子,OAチェア（4本脚・5本脚）,その他"</formula1>
    </dataValidation>
  </dataValidations>
  <pageMargins left="0.39370078740157483" right="0.39370078740157483" top="0.59055118110236227" bottom="0.59055118110236227" header="0.39370078740157483" footer="0.31496062992125984"/>
  <pageSetup paperSize="9" scale="96" orientation="portrait" r:id="rId1"/>
  <headerFooter alignWithMargins="0">
    <oddHeader>&amp;R&amp;10&amp;F</oddHeader>
  </headerFooter>
  <rowBreaks count="1" manualBreakCount="1">
    <brk id="27"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8"/>
  <sheetViews>
    <sheetView showZeros="0" view="pageBreakPreview" zoomScale="90" zoomScaleNormal="100" zoomScaleSheetLayoutView="90" workbookViewId="0">
      <selection activeCell="O24" sqref="O24"/>
    </sheetView>
  </sheetViews>
  <sheetFormatPr defaultRowHeight="13.2"/>
  <cols>
    <col min="1" max="1" width="3.6640625" customWidth="1"/>
    <col min="2" max="2" width="19.6640625" style="863" customWidth="1"/>
    <col min="3" max="3" width="12" customWidth="1"/>
    <col min="4" max="4" width="11" customWidth="1"/>
    <col min="5" max="5" width="12" customWidth="1"/>
    <col min="6" max="6" width="11" customWidth="1"/>
    <col min="7" max="7" width="12" customWidth="1"/>
    <col min="8" max="9" width="9.21875" customWidth="1"/>
  </cols>
  <sheetData>
    <row r="1" spans="1:9" ht="24" customHeight="1">
      <c r="A1" s="2" t="s">
        <v>566</v>
      </c>
    </row>
    <row r="2" spans="1:9" ht="13.8" thickBot="1"/>
    <row r="3" spans="1:9" ht="30" customHeight="1">
      <c r="B3" s="16" t="s">
        <v>65</v>
      </c>
      <c r="C3" s="1364">
        <f>入力表!B7</f>
        <v>0</v>
      </c>
      <c r="D3" s="1365"/>
      <c r="E3" s="1365"/>
      <c r="F3" s="1365"/>
      <c r="G3" s="1365"/>
      <c r="H3" s="1365"/>
      <c r="I3" s="1366"/>
    </row>
    <row r="4" spans="1:9" ht="30" customHeight="1" thickBot="1">
      <c r="B4" s="857" t="s">
        <v>467</v>
      </c>
      <c r="C4" s="1367">
        <f>入力表!C7</f>
        <v>0</v>
      </c>
      <c r="D4" s="1313"/>
      <c r="E4" s="1313"/>
      <c r="F4" s="1313"/>
      <c r="G4" s="1313"/>
      <c r="H4" s="1313"/>
      <c r="I4" s="1315"/>
    </row>
    <row r="5" spans="1:9" ht="36" customHeight="1">
      <c r="B5" s="52" t="s">
        <v>107</v>
      </c>
      <c r="C5" s="1558">
        <f>入力表!K7</f>
        <v>0</v>
      </c>
      <c r="D5" s="1559"/>
      <c r="E5" s="1559"/>
      <c r="F5" s="1559"/>
      <c r="G5" s="1559"/>
      <c r="H5" s="1559"/>
      <c r="I5" s="1560"/>
    </row>
    <row r="6" spans="1:9" ht="21" customHeight="1">
      <c r="B6" s="45" t="s">
        <v>120</v>
      </c>
      <c r="C6" s="1561">
        <f>入力表!L7</f>
        <v>0</v>
      </c>
      <c r="D6" s="1562"/>
      <c r="E6" s="1562"/>
      <c r="F6" s="1562"/>
      <c r="G6" s="1562"/>
      <c r="H6" s="1562"/>
      <c r="I6" s="1563"/>
    </row>
    <row r="7" spans="1:9" ht="33" customHeight="1">
      <c r="B7" s="46" t="s">
        <v>33</v>
      </c>
      <c r="C7" s="1564">
        <f>入力表!M7</f>
        <v>0</v>
      </c>
      <c r="D7" s="1565"/>
      <c r="E7" s="1565"/>
      <c r="F7" s="1565"/>
      <c r="G7" s="1565"/>
      <c r="H7" s="1565"/>
      <c r="I7" s="1566"/>
    </row>
    <row r="8" spans="1:9" ht="27" customHeight="1">
      <c r="B8" s="70" t="s">
        <v>31</v>
      </c>
      <c r="C8" s="1567">
        <f>入力表!N7</f>
        <v>0</v>
      </c>
      <c r="D8" s="1568"/>
      <c r="E8" s="1568"/>
      <c r="F8" s="1568"/>
      <c r="G8" s="1568"/>
      <c r="H8" s="1568"/>
      <c r="I8" s="1569"/>
    </row>
    <row r="9" spans="1:9" ht="32.25" customHeight="1">
      <c r="B9" s="859" t="s">
        <v>216</v>
      </c>
      <c r="C9" s="1570">
        <f>入力表!B36</f>
        <v>0</v>
      </c>
      <c r="D9" s="1557"/>
      <c r="E9" s="66"/>
      <c r="F9" s="66"/>
      <c r="G9" s="66"/>
      <c r="H9" s="66"/>
      <c r="I9" s="67"/>
    </row>
    <row r="10" spans="1:9" ht="32.25" customHeight="1">
      <c r="B10" s="859" t="s">
        <v>83</v>
      </c>
      <c r="C10" s="858" t="s">
        <v>84</v>
      </c>
      <c r="D10" s="141">
        <f>入力表!C36</f>
        <v>0</v>
      </c>
      <c r="E10" s="139" t="s">
        <v>156</v>
      </c>
      <c r="F10" s="528" t="s">
        <v>392</v>
      </c>
      <c r="G10" s="1556" t="str">
        <f>入力表!D36</f>
        <v/>
      </c>
      <c r="H10" s="1557"/>
      <c r="I10" s="140" t="s">
        <v>108</v>
      </c>
    </row>
    <row r="11" spans="1:9" ht="30" customHeight="1">
      <c r="B11" s="1546" t="s">
        <v>573</v>
      </c>
      <c r="C11" s="497" t="s">
        <v>76</v>
      </c>
      <c r="D11" s="1549">
        <f>+入力表!E36</f>
        <v>0</v>
      </c>
      <c r="E11" s="1550"/>
      <c r="F11" s="501" t="s">
        <v>110</v>
      </c>
      <c r="G11" s="1549">
        <f>+入力表!F36</f>
        <v>0</v>
      </c>
      <c r="H11" s="1551"/>
      <c r="I11" s="79" t="s">
        <v>155</v>
      </c>
    </row>
    <row r="12" spans="1:9" ht="30" customHeight="1">
      <c r="B12" s="1547"/>
      <c r="C12" s="498" t="s">
        <v>390</v>
      </c>
      <c r="D12" s="143" t="str">
        <f>入力表!G36</f>
        <v/>
      </c>
      <c r="E12" s="142" t="s">
        <v>155</v>
      </c>
      <c r="F12" s="49"/>
      <c r="G12" s="50"/>
      <c r="H12" s="50"/>
      <c r="I12" s="51"/>
    </row>
    <row r="13" spans="1:9" ht="30" customHeight="1">
      <c r="B13" s="1547"/>
      <c r="C13" s="499" t="s">
        <v>111</v>
      </c>
      <c r="D13" s="1552">
        <f>+入力表!H36</f>
        <v>0</v>
      </c>
      <c r="E13" s="1553"/>
      <c r="F13" s="502" t="s">
        <v>170</v>
      </c>
      <c r="G13" s="366">
        <f>+入力表!I36</f>
        <v>0</v>
      </c>
      <c r="H13" s="368">
        <f>+入力表!I37</f>
        <v>0</v>
      </c>
      <c r="I13" s="369">
        <f>+入力表!I38</f>
        <v>0</v>
      </c>
    </row>
    <row r="14" spans="1:9" ht="30" customHeight="1">
      <c r="B14" s="1548"/>
      <c r="C14" s="500" t="s">
        <v>112</v>
      </c>
      <c r="D14" s="1554">
        <f>+入力表!J36</f>
        <v>0</v>
      </c>
      <c r="E14" s="1555"/>
      <c r="F14" s="503" t="s">
        <v>217</v>
      </c>
      <c r="G14" s="370">
        <f>+入力表!K36</f>
        <v>0</v>
      </c>
      <c r="H14" s="862" t="s">
        <v>333</v>
      </c>
      <c r="I14" s="371">
        <f>+入力表!K38</f>
        <v>0</v>
      </c>
    </row>
    <row r="15" spans="1:9" ht="30" customHeight="1">
      <c r="B15" s="1546" t="s">
        <v>574</v>
      </c>
      <c r="C15" s="497" t="s">
        <v>76</v>
      </c>
      <c r="D15" s="1549">
        <f>+入力表!L36</f>
        <v>0</v>
      </c>
      <c r="E15" s="1550"/>
      <c r="F15" s="501" t="s">
        <v>110</v>
      </c>
      <c r="G15" s="1549">
        <f>+入力表!M36</f>
        <v>0</v>
      </c>
      <c r="H15" s="1551"/>
      <c r="I15" s="79" t="s">
        <v>155</v>
      </c>
    </row>
    <row r="16" spans="1:9" ht="30" customHeight="1">
      <c r="B16" s="1547"/>
      <c r="C16" s="498" t="s">
        <v>390</v>
      </c>
      <c r="D16" s="349" t="str">
        <f>入力表!N36</f>
        <v/>
      </c>
      <c r="E16" s="142" t="s">
        <v>155</v>
      </c>
      <c r="F16" s="49"/>
      <c r="G16" s="50"/>
      <c r="H16" s="50"/>
      <c r="I16" s="51"/>
    </row>
    <row r="17" spans="2:9" ht="30" customHeight="1">
      <c r="B17" s="1547"/>
      <c r="C17" s="499" t="s">
        <v>111</v>
      </c>
      <c r="D17" s="1552">
        <f>+入力表!O36</f>
        <v>0</v>
      </c>
      <c r="E17" s="1553"/>
      <c r="F17" s="502" t="s">
        <v>170</v>
      </c>
      <c r="G17" s="367">
        <f>+入力表!P36</f>
        <v>0</v>
      </c>
      <c r="H17" s="368">
        <f>+入力表!P37</f>
        <v>0</v>
      </c>
      <c r="I17" s="369">
        <f>+入力表!P38</f>
        <v>0</v>
      </c>
    </row>
    <row r="18" spans="2:9" ht="30" customHeight="1">
      <c r="B18" s="1548"/>
      <c r="C18" s="500" t="s">
        <v>112</v>
      </c>
      <c r="D18" s="1554">
        <f>+入力表!Q36</f>
        <v>0</v>
      </c>
      <c r="E18" s="1555"/>
      <c r="F18" s="503" t="s">
        <v>217</v>
      </c>
      <c r="G18" s="370">
        <f>+入力表!R36</f>
        <v>0</v>
      </c>
      <c r="H18" s="862" t="s">
        <v>333</v>
      </c>
      <c r="I18" s="371">
        <f>+入力表!R38</f>
        <v>0</v>
      </c>
    </row>
    <row r="19" spans="2:9" ht="30" customHeight="1">
      <c r="B19" s="1530" t="s">
        <v>575</v>
      </c>
      <c r="C19" s="504" t="s">
        <v>106</v>
      </c>
      <c r="D19" s="1533">
        <f>+入力表!B45</f>
        <v>0</v>
      </c>
      <c r="E19" s="1534"/>
      <c r="F19" s="48" t="s">
        <v>157</v>
      </c>
      <c r="G19" s="1535"/>
      <c r="H19" s="1535"/>
      <c r="I19" s="1536"/>
    </row>
    <row r="20" spans="2:9" ht="30" customHeight="1">
      <c r="B20" s="1531"/>
      <c r="C20" s="498" t="s">
        <v>113</v>
      </c>
      <c r="D20" s="1537">
        <f>+入力表!C45</f>
        <v>0</v>
      </c>
      <c r="E20" s="1538"/>
      <c r="F20" s="506" t="s">
        <v>77</v>
      </c>
      <c r="G20" s="1537">
        <f>+入力表!D45</f>
        <v>0</v>
      </c>
      <c r="H20" s="1539"/>
      <c r="I20" s="1540"/>
    </row>
    <row r="21" spans="2:9" ht="30" customHeight="1">
      <c r="B21" s="1532"/>
      <c r="C21" s="505" t="s">
        <v>114</v>
      </c>
      <c r="D21" s="1541">
        <f>+入力表!E45</f>
        <v>0</v>
      </c>
      <c r="E21" s="1542"/>
      <c r="F21" s="507" t="s">
        <v>36</v>
      </c>
      <c r="G21" s="1543">
        <f>+入力表!F45</f>
        <v>0</v>
      </c>
      <c r="H21" s="1544"/>
      <c r="I21" s="1545"/>
    </row>
    <row r="22" spans="2:9" ht="30" customHeight="1">
      <c r="B22" s="80" t="s">
        <v>117</v>
      </c>
      <c r="C22" s="81"/>
      <c r="D22" s="861">
        <f>+入力表!G45</f>
        <v>0</v>
      </c>
      <c r="E22" s="144" t="s">
        <v>157</v>
      </c>
      <c r="F22" s="76"/>
      <c r="G22" s="76"/>
      <c r="H22" s="76"/>
      <c r="I22" s="64"/>
    </row>
    <row r="23" spans="2:9" ht="30" customHeight="1">
      <c r="B23" s="82" t="s">
        <v>118</v>
      </c>
      <c r="C23" s="83"/>
      <c r="D23" s="95">
        <f>+入力表!H45</f>
        <v>0</v>
      </c>
      <c r="E23" s="142" t="s">
        <v>157</v>
      </c>
      <c r="F23" s="49"/>
      <c r="G23" s="49"/>
      <c r="H23" s="49"/>
      <c r="I23" s="65"/>
    </row>
    <row r="24" spans="2:9" ht="30" customHeight="1">
      <c r="B24" s="84" t="s">
        <v>119</v>
      </c>
      <c r="C24" s="85"/>
      <c r="D24" s="96">
        <f>+入力表!I45</f>
        <v>0</v>
      </c>
      <c r="E24" s="145" t="s">
        <v>157</v>
      </c>
      <c r="F24" s="77"/>
      <c r="G24" s="77"/>
      <c r="H24" s="77"/>
      <c r="I24" s="78"/>
    </row>
    <row r="25" spans="2:9" ht="36" customHeight="1" thickBot="1">
      <c r="B25" s="860" t="s">
        <v>97</v>
      </c>
      <c r="C25" s="508" t="s">
        <v>161</v>
      </c>
      <c r="D25" s="146" t="str">
        <f>IF(入力表!J45="○","○","－")</f>
        <v>－</v>
      </c>
      <c r="E25" s="509" t="s">
        <v>162</v>
      </c>
      <c r="F25" s="146" t="str">
        <f>IF(入力表!K45="○","○","－")</f>
        <v>－</v>
      </c>
      <c r="G25" s="510" t="s">
        <v>163</v>
      </c>
      <c r="H25" s="1526" t="str">
        <f>IF(入力表!L45="○","○","－")</f>
        <v>－</v>
      </c>
      <c r="I25" s="1527"/>
    </row>
    <row r="26" spans="2:9" ht="80.099999999999994" customHeight="1" thickTop="1" thickBot="1">
      <c r="B26" s="1161" t="s">
        <v>93</v>
      </c>
      <c r="C26" s="1162" t="s">
        <v>158</v>
      </c>
      <c r="D26" s="1163" t="str">
        <f>IF(入力表!M45="○","○","－")</f>
        <v>－</v>
      </c>
      <c r="E26" s="1164" t="s">
        <v>485</v>
      </c>
      <c r="F26" s="1163" t="str">
        <f>IF(入力表!N45="○","○","－")</f>
        <v>－</v>
      </c>
      <c r="G26" s="1165" t="s">
        <v>526</v>
      </c>
      <c r="H26" s="1522"/>
      <c r="I26" s="1523"/>
    </row>
    <row r="27" spans="2:9" ht="36" customHeight="1" thickTop="1" thickBot="1">
      <c r="B27" s="761" t="s">
        <v>567</v>
      </c>
      <c r="C27" s="762" t="s">
        <v>487</v>
      </c>
      <c r="D27" s="763">
        <f>+入力表!P45</f>
        <v>0</v>
      </c>
      <c r="E27" s="764" t="s">
        <v>164</v>
      </c>
      <c r="F27" s="763">
        <f>+入力表!Q45</f>
        <v>0</v>
      </c>
      <c r="G27" s="765" t="s">
        <v>165</v>
      </c>
      <c r="H27" s="1528">
        <f>+入力表!R45</f>
        <v>0</v>
      </c>
      <c r="I27" s="1529"/>
    </row>
    <row r="28" spans="2:9" ht="30" customHeight="1">
      <c r="B28" s="864"/>
    </row>
    <row r="29" spans="2:9" ht="30" customHeight="1">
      <c r="B29" s="864"/>
    </row>
    <row r="30" spans="2:9" ht="30" customHeight="1">
      <c r="B30" s="864"/>
    </row>
    <row r="31" spans="2:9" ht="30" customHeight="1">
      <c r="B31" s="864"/>
    </row>
    <row r="32" spans="2:9" ht="30" customHeight="1">
      <c r="B32" s="864"/>
    </row>
    <row r="33" spans="2:2" ht="30" customHeight="1">
      <c r="B33" s="864"/>
    </row>
    <row r="34" spans="2:2" ht="30" customHeight="1">
      <c r="B34" s="864"/>
    </row>
    <row r="35" spans="2:2" ht="30" customHeight="1">
      <c r="B35" s="864"/>
    </row>
    <row r="36" spans="2:2" ht="30" customHeight="1">
      <c r="B36" s="864"/>
    </row>
    <row r="37" spans="2:2" ht="30" customHeight="1">
      <c r="B37" s="864"/>
    </row>
    <row r="38" spans="2:2" ht="30" customHeight="1">
      <c r="B38" s="864"/>
    </row>
    <row r="39" spans="2:2" ht="30" customHeight="1">
      <c r="B39" s="864"/>
    </row>
    <row r="40" spans="2:2" ht="30" customHeight="1">
      <c r="B40" s="864"/>
    </row>
    <row r="41" spans="2:2">
      <c r="B41" s="864"/>
    </row>
    <row r="42" spans="2:2">
      <c r="B42" s="864"/>
    </row>
    <row r="43" spans="2:2">
      <c r="B43" s="864"/>
    </row>
    <row r="44" spans="2:2">
      <c r="B44" s="864"/>
    </row>
    <row r="45" spans="2:2">
      <c r="B45" s="864"/>
    </row>
    <row r="46" spans="2:2">
      <c r="B46" s="864"/>
    </row>
    <row r="47" spans="2:2">
      <c r="B47" s="864"/>
    </row>
    <row r="48" spans="2:2">
      <c r="B48" s="864"/>
    </row>
  </sheetData>
  <sheetProtection formatCells="0" formatColumns="0" formatRows="0"/>
  <mergeCells count="28">
    <mergeCell ref="G10:H10"/>
    <mergeCell ref="C3:I3"/>
    <mergeCell ref="C4:I4"/>
    <mergeCell ref="C5:I5"/>
    <mergeCell ref="C6:I6"/>
    <mergeCell ref="C7:I7"/>
    <mergeCell ref="C8:I8"/>
    <mergeCell ref="C9:D9"/>
    <mergeCell ref="B15:B18"/>
    <mergeCell ref="D15:E15"/>
    <mergeCell ref="G15:H15"/>
    <mergeCell ref="D17:E17"/>
    <mergeCell ref="D18:E18"/>
    <mergeCell ref="B11:B14"/>
    <mergeCell ref="D11:E11"/>
    <mergeCell ref="G11:H11"/>
    <mergeCell ref="D13:E13"/>
    <mergeCell ref="D14:E14"/>
    <mergeCell ref="H25:I25"/>
    <mergeCell ref="H26:I26"/>
    <mergeCell ref="H27:I27"/>
    <mergeCell ref="B19:B21"/>
    <mergeCell ref="D19:E19"/>
    <mergeCell ref="G19:I19"/>
    <mergeCell ref="D20:E20"/>
    <mergeCell ref="G20:I20"/>
    <mergeCell ref="D21:E21"/>
    <mergeCell ref="G21:I21"/>
  </mergeCells>
  <phoneticPr fontId="2"/>
  <dataValidations count="2">
    <dataValidation type="custom" allowBlank="1" showInputMessage="1" showErrorMessage="1" sqref="C3:I8 C9:D9 D10 D11:E11 G10:H11 D12 H13 G13:G14 I13:I14 D13:E15 G15:H15 D16 H17 G17:G18 I17:I18 D17:E21 G20:I21 D27 H27:I27 H25:I25 D22:D25 F25 F27" xr:uid="{00000000-0002-0000-0500-000000000000}">
      <formula1>""</formula1>
    </dataValidation>
    <dataValidation type="list" errorStyle="warning" allowBlank="1" showInputMessage="1" showErrorMessage="1" error="選択肢以外を入力しようとしています。" sqref="H26:I26" xr:uid="{00000000-0002-0000-0500-000001000000}">
      <formula1>"実施施設が必要な措置を講じて屋外に設置,テナント等管理者が屋外に設置,テナント等管理者が屋内に設置（喫煙室）,テナント等管理者が屋外・屋内に設置,その他（手入力）"</formula1>
    </dataValidation>
  </dataValidations>
  <pageMargins left="0.39370078740157483" right="0.39370078740157483" top="0.59055118110236227" bottom="0.59055118110236227" header="0.39370078740157483" footer="0.31496062992125984"/>
  <pageSetup paperSize="9" scale="96" orientation="portrait" r:id="rId1"/>
  <headerFooter alignWithMargins="0">
    <oddHeader>&amp;R&amp;10&amp;F</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5"/>
  <sheetViews>
    <sheetView showZeros="0" view="pageBreakPreview" zoomScaleNormal="90" zoomScaleSheetLayoutView="100" workbookViewId="0">
      <selection activeCell="D3" sqref="D3:M3"/>
    </sheetView>
  </sheetViews>
  <sheetFormatPr defaultRowHeight="13.2"/>
  <cols>
    <col min="1" max="1" width="3.33203125" customWidth="1"/>
    <col min="2" max="2" width="11.21875" style="1" customWidth="1"/>
    <col min="4" max="4" width="7.6640625" customWidth="1"/>
    <col min="5" max="6" width="4.6640625" customWidth="1"/>
    <col min="7" max="8" width="7.6640625" customWidth="1"/>
    <col min="9" max="10" width="4.6640625" customWidth="1"/>
    <col min="11" max="12" width="7.6640625" customWidth="1"/>
    <col min="13" max="13" width="4.6640625" customWidth="1"/>
  </cols>
  <sheetData>
    <row r="1" spans="1:13" ht="30.75" customHeight="1">
      <c r="A1" s="2" t="s">
        <v>651</v>
      </c>
    </row>
    <row r="2" spans="1:13" ht="14.25" customHeight="1" thickBot="1"/>
    <row r="3" spans="1:13" ht="43.5" customHeight="1">
      <c r="B3" s="1062" t="s">
        <v>54</v>
      </c>
      <c r="C3" s="1063" t="s">
        <v>79</v>
      </c>
      <c r="D3" s="1571" t="str">
        <f>入力表!B53</f>
        <v>ウクライナ避難民向け職業訓練</v>
      </c>
      <c r="E3" s="1572"/>
      <c r="F3" s="1572"/>
      <c r="G3" s="1572"/>
      <c r="H3" s="1572"/>
      <c r="I3" s="1572"/>
      <c r="J3" s="1572"/>
      <c r="K3" s="1572"/>
      <c r="L3" s="1572"/>
      <c r="M3" s="1573"/>
    </row>
    <row r="4" spans="1:13" ht="43.5" customHeight="1">
      <c r="B4" s="753" t="s">
        <v>16</v>
      </c>
      <c r="C4" s="1574">
        <f>入力表!C53</f>
        <v>0</v>
      </c>
      <c r="D4" s="1230"/>
      <c r="E4" s="1230"/>
      <c r="F4" s="1230"/>
      <c r="G4" s="1230"/>
      <c r="H4" s="1230"/>
      <c r="I4" s="1230"/>
      <c r="J4" s="1230"/>
      <c r="K4" s="1230"/>
      <c r="L4" s="1230"/>
      <c r="M4" s="1575"/>
    </row>
    <row r="5" spans="1:13" ht="43.5" customHeight="1">
      <c r="B5" s="1098" t="s">
        <v>100</v>
      </c>
      <c r="C5" s="1583">
        <f>入力表!D53</f>
        <v>0</v>
      </c>
      <c r="D5" s="1584"/>
      <c r="E5" s="1584"/>
      <c r="F5" s="1584"/>
      <c r="G5" s="1584"/>
      <c r="H5" s="1584"/>
      <c r="I5" s="1584"/>
      <c r="J5" s="1584"/>
      <c r="K5" s="1584"/>
      <c r="L5" s="1584"/>
      <c r="M5" s="1585"/>
    </row>
    <row r="6" spans="1:13" ht="43.5" customHeight="1">
      <c r="B6" s="151" t="s">
        <v>160</v>
      </c>
      <c r="C6" s="148" t="s">
        <v>223</v>
      </c>
      <c r="D6" s="54">
        <f>入力表!E53</f>
        <v>0</v>
      </c>
      <c r="E6" s="477" t="s">
        <v>19</v>
      </c>
      <c r="F6" s="1327" t="s">
        <v>219</v>
      </c>
      <c r="G6" s="1586"/>
      <c r="H6" s="150">
        <f>入力表!F53</f>
        <v>0</v>
      </c>
      <c r="I6" s="149" t="s">
        <v>19</v>
      </c>
      <c r="J6" s="1327" t="s">
        <v>220</v>
      </c>
      <c r="K6" s="1586"/>
      <c r="L6" s="54">
        <f>入力表!G53</f>
        <v>0</v>
      </c>
      <c r="M6" s="53" t="s">
        <v>19</v>
      </c>
    </row>
    <row r="7" spans="1:13" ht="54" customHeight="1">
      <c r="B7" s="122" t="s">
        <v>159</v>
      </c>
      <c r="C7" s="74" t="s">
        <v>221</v>
      </c>
      <c r="D7" s="289">
        <f>入力表!I53</f>
        <v>0</v>
      </c>
      <c r="E7" s="478" t="s">
        <v>19</v>
      </c>
      <c r="F7" s="1396" t="s">
        <v>222</v>
      </c>
      <c r="G7" s="1587"/>
      <c r="H7" s="290">
        <f>入力表!J53</f>
        <v>0</v>
      </c>
      <c r="I7" s="478" t="s">
        <v>19</v>
      </c>
      <c r="J7" s="1588" t="s">
        <v>37</v>
      </c>
      <c r="K7" s="1589"/>
      <c r="L7" s="289">
        <f>入力表!K53</f>
        <v>0</v>
      </c>
      <c r="M7" s="121" t="s">
        <v>19</v>
      </c>
    </row>
    <row r="8" spans="1:13" ht="54" customHeight="1">
      <c r="B8" s="766" t="s">
        <v>490</v>
      </c>
      <c r="C8" s="511" t="s">
        <v>80</v>
      </c>
      <c r="D8" s="1313">
        <f>入力表!L53</f>
        <v>0</v>
      </c>
      <c r="E8" s="1313"/>
      <c r="F8" s="1313"/>
      <c r="G8" s="1582"/>
      <c r="H8" s="1582"/>
      <c r="I8" s="1434" t="s">
        <v>224</v>
      </c>
      <c r="J8" s="1435"/>
      <c r="K8" s="1582">
        <f>入力表!M53</f>
        <v>0</v>
      </c>
      <c r="L8" s="1582"/>
      <c r="M8" s="1599"/>
    </row>
    <row r="9" spans="1:13" ht="54" customHeight="1">
      <c r="B9" s="1576" t="s">
        <v>491</v>
      </c>
      <c r="C9" s="512" t="s">
        <v>80</v>
      </c>
      <c r="D9" s="1321">
        <f>入力表!N53</f>
        <v>0</v>
      </c>
      <c r="E9" s="1321"/>
      <c r="F9" s="1321"/>
      <c r="G9" s="1605"/>
      <c r="H9" s="1605"/>
      <c r="I9" s="1580" t="s">
        <v>123</v>
      </c>
      <c r="J9" s="1581"/>
      <c r="K9" s="1600">
        <f>入力表!O53</f>
        <v>0</v>
      </c>
      <c r="L9" s="1321"/>
      <c r="M9" s="1601"/>
    </row>
    <row r="10" spans="1:13" ht="54" customHeight="1" thickBot="1">
      <c r="B10" s="1577"/>
      <c r="C10" s="513" t="s">
        <v>102</v>
      </c>
      <c r="D10" s="1578">
        <f>入力表!P53</f>
        <v>0</v>
      </c>
      <c r="E10" s="1579"/>
      <c r="F10" s="1579"/>
      <c r="G10" s="1579"/>
      <c r="H10" s="1579"/>
      <c r="I10" s="1602" t="s">
        <v>81</v>
      </c>
      <c r="J10" s="1603"/>
      <c r="K10" s="1579">
        <f>入力表!Q53</f>
        <v>0</v>
      </c>
      <c r="L10" s="1579"/>
      <c r="M10" s="1604"/>
    </row>
    <row r="11" spans="1:13" ht="37.5" customHeight="1" thickTop="1">
      <c r="B11" s="226" t="s">
        <v>44</v>
      </c>
      <c r="C11" s="1596"/>
      <c r="D11" s="1597"/>
      <c r="E11" s="1597"/>
      <c r="F11" s="1597"/>
      <c r="G11" s="1597"/>
      <c r="H11" s="1597"/>
      <c r="I11" s="1597"/>
      <c r="J11" s="1597"/>
      <c r="K11" s="1597"/>
      <c r="L11" s="1597"/>
      <c r="M11" s="1598"/>
    </row>
    <row r="12" spans="1:13" ht="27.75" customHeight="1">
      <c r="B12" s="227" t="s">
        <v>17</v>
      </c>
      <c r="C12" s="1593"/>
      <c r="D12" s="1594"/>
      <c r="E12" s="1594"/>
      <c r="F12" s="1594"/>
      <c r="G12" s="1594"/>
      <c r="H12" s="1594"/>
      <c r="I12" s="1594"/>
      <c r="J12" s="1594"/>
      <c r="K12" s="1594"/>
      <c r="L12" s="1594"/>
      <c r="M12" s="1595"/>
    </row>
    <row r="13" spans="1:13" s="225" customFormat="1" ht="105" customHeight="1" thickBot="1">
      <c r="B13" s="228" t="s">
        <v>45</v>
      </c>
      <c r="C13" s="1590"/>
      <c r="D13" s="1591"/>
      <c r="E13" s="1591"/>
      <c r="F13" s="1591"/>
      <c r="G13" s="1591"/>
      <c r="H13" s="1591"/>
      <c r="I13" s="1591"/>
      <c r="J13" s="1591"/>
      <c r="K13" s="1591"/>
      <c r="L13" s="1591"/>
      <c r="M13" s="1592"/>
    </row>
    <row r="14" spans="1:13" s="225" customFormat="1" ht="105" customHeight="1">
      <c r="B14" s="152"/>
      <c r="C14"/>
      <c r="D14"/>
      <c r="E14"/>
      <c r="F14"/>
      <c r="G14"/>
      <c r="H14"/>
      <c r="I14"/>
      <c r="J14"/>
      <c r="K14"/>
      <c r="L14"/>
      <c r="M14"/>
    </row>
    <row r="15" spans="1:13" s="225" customFormat="1" ht="67.5" customHeight="1">
      <c r="B15" s="1"/>
      <c r="C15"/>
      <c r="D15"/>
      <c r="E15"/>
      <c r="F15"/>
      <c r="G15"/>
      <c r="H15"/>
      <c r="I15"/>
      <c r="J15"/>
      <c r="K15"/>
      <c r="L15"/>
      <c r="M15"/>
    </row>
  </sheetData>
  <sheetProtection formatCells="0" formatColumns="0" formatRows="0"/>
  <mergeCells count="20">
    <mergeCell ref="C13:M13"/>
    <mergeCell ref="C12:M12"/>
    <mergeCell ref="C11:M11"/>
    <mergeCell ref="I8:J8"/>
    <mergeCell ref="K8:M8"/>
    <mergeCell ref="K9:M9"/>
    <mergeCell ref="I10:J10"/>
    <mergeCell ref="K10:M10"/>
    <mergeCell ref="D9:H9"/>
    <mergeCell ref="D3:M3"/>
    <mergeCell ref="C4:M4"/>
    <mergeCell ref="B9:B10"/>
    <mergeCell ref="D10:H10"/>
    <mergeCell ref="I9:J9"/>
    <mergeCell ref="D8:H8"/>
    <mergeCell ref="C5:M5"/>
    <mergeCell ref="F6:G6"/>
    <mergeCell ref="F7:G7"/>
    <mergeCell ref="J6:K6"/>
    <mergeCell ref="J7:K7"/>
  </mergeCells>
  <phoneticPr fontId="2"/>
  <dataValidations count="1">
    <dataValidation type="custom" allowBlank="1" showInputMessage="1" showErrorMessage="1" sqref="D8:H10 C4 K8:M10 C5:M5 D6:D7 H6:H7 L6:L7 D3" xr:uid="{00000000-0002-0000-0600-000000000000}">
      <formula1>""</formula1>
    </dataValidation>
  </dataValidations>
  <pageMargins left="0.39370078740157483" right="0.39370078740157483" top="0.59055118110236227" bottom="0.59055118110236227" header="0.39370078740157483" footer="0.31496062992125984"/>
  <pageSetup paperSize="9" orientation="portrait" r:id="rId1"/>
  <headerFooter alignWithMargins="0">
    <oddHeader>&amp;R&amp;10&amp;F</oddHeader>
  </headerFooter>
  <rowBreaks count="1" manualBreakCount="1">
    <brk id="3" max="12" man="1"/>
  </rowBreaks>
  <colBreaks count="1" manualBreakCount="1">
    <brk id="2" max="1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69"/>
  <sheetViews>
    <sheetView view="pageBreakPreview" zoomScale="85" zoomScaleNormal="100" zoomScaleSheetLayoutView="85" workbookViewId="0"/>
  </sheetViews>
  <sheetFormatPr defaultRowHeight="13.2"/>
  <cols>
    <col min="1" max="1" width="1.21875" customWidth="1"/>
    <col min="2" max="2" width="6" customWidth="1"/>
    <col min="3" max="3" width="14.6640625" customWidth="1"/>
    <col min="4" max="4" width="5.77734375" customWidth="1"/>
    <col min="5" max="6" width="4.6640625" customWidth="1"/>
    <col min="7" max="7" width="24.33203125" customWidth="1"/>
    <col min="8" max="9" width="4.6640625" customWidth="1"/>
    <col min="10" max="10" width="8.109375" customWidth="1"/>
    <col min="11" max="13" width="5.33203125" customWidth="1"/>
    <col min="14" max="15" width="6.6640625" customWidth="1"/>
    <col min="16" max="16" width="31.33203125" customWidth="1"/>
    <col min="17" max="18" width="4.6640625" customWidth="1"/>
    <col min="20" max="20" width="7.6640625" customWidth="1"/>
    <col min="21" max="21" width="6" customWidth="1"/>
    <col min="22" max="22" width="12.109375" customWidth="1"/>
    <col min="33" max="33" width="4.44140625" customWidth="1"/>
    <col min="36" max="37" width="0" hidden="1" customWidth="1"/>
  </cols>
  <sheetData>
    <row r="1" spans="1:37" ht="28.5" customHeight="1">
      <c r="B1" s="56" t="s">
        <v>213</v>
      </c>
      <c r="D1" s="56"/>
      <c r="E1" s="56"/>
      <c r="F1" s="56"/>
      <c r="G1" s="56"/>
      <c r="H1" s="56"/>
      <c r="I1" s="56"/>
      <c r="J1" s="56"/>
      <c r="K1" s="56"/>
      <c r="L1" s="56"/>
      <c r="M1" s="56"/>
      <c r="N1" s="56"/>
      <c r="O1" s="56"/>
      <c r="P1" s="56"/>
      <c r="Q1" s="56"/>
      <c r="R1" s="56"/>
      <c r="T1" s="1013"/>
      <c r="U1" s="1013"/>
      <c r="V1" s="1013"/>
      <c r="W1" s="1013"/>
      <c r="X1" s="1013"/>
      <c r="Y1" s="776"/>
      <c r="AH1" t="s">
        <v>634</v>
      </c>
      <c r="AI1" t="s">
        <v>635</v>
      </c>
    </row>
    <row r="2" spans="1:37" ht="18" customHeight="1">
      <c r="C2" s="56"/>
      <c r="D2" s="56"/>
      <c r="E2" s="56"/>
      <c r="F2" s="56"/>
      <c r="G2" s="56"/>
      <c r="H2" s="56"/>
      <c r="I2" s="56"/>
      <c r="J2" s="56"/>
      <c r="K2" s="56"/>
      <c r="L2" s="56"/>
      <c r="M2" s="56"/>
      <c r="N2" s="56"/>
      <c r="O2" s="56"/>
      <c r="P2" s="56"/>
      <c r="Q2" s="56"/>
      <c r="R2" s="56"/>
      <c r="T2" s="1032" t="str">
        <f>IF(AH2=AI2,"","＜ERROR＞入力表の講師数と一致していません！")</f>
        <v/>
      </c>
      <c r="U2" s="1013"/>
      <c r="V2" s="1013"/>
      <c r="W2" s="1013"/>
      <c r="X2" s="1013"/>
      <c r="Y2" s="776"/>
      <c r="AE2" t="s">
        <v>627</v>
      </c>
      <c r="AH2" s="1010">
        <f>入力表!E53</f>
        <v>0</v>
      </c>
      <c r="AI2" s="1010">
        <f>COUNTIF(C11:C60,"*")</f>
        <v>0</v>
      </c>
    </row>
    <row r="3" spans="1:37" ht="18" customHeight="1">
      <c r="C3" s="26"/>
      <c r="E3" s="1011"/>
      <c r="F3" s="123"/>
      <c r="G3" s="20"/>
      <c r="H3" s="124"/>
      <c r="I3" s="124"/>
      <c r="J3" s="124"/>
      <c r="K3" s="20"/>
      <c r="L3" s="20"/>
      <c r="M3" s="20"/>
      <c r="N3" s="1610" t="s">
        <v>232</v>
      </c>
      <c r="O3" s="1610"/>
      <c r="P3" s="124">
        <f>入力表!C53</f>
        <v>0</v>
      </c>
      <c r="Q3" s="20"/>
      <c r="R3" s="20"/>
      <c r="T3" s="1032" t="str">
        <f>IF(AH3=AI3,"","＜ERROR＞入力表の常勤講師数と一致していません！")</f>
        <v/>
      </c>
      <c r="U3" s="776"/>
      <c r="V3" s="776"/>
      <c r="W3" s="1012"/>
      <c r="X3" s="776"/>
      <c r="Y3" s="776"/>
      <c r="AE3" t="s">
        <v>628</v>
      </c>
      <c r="AH3" s="1010">
        <f>入力表!F53</f>
        <v>0</v>
      </c>
      <c r="AI3" s="1010">
        <f>COUNTIF(E11:E60,"*")</f>
        <v>0</v>
      </c>
    </row>
    <row r="4" spans="1:37" ht="18" customHeight="1">
      <c r="H4" s="173"/>
      <c r="I4" s="173"/>
      <c r="J4" s="173"/>
      <c r="N4" s="1610" t="s">
        <v>30</v>
      </c>
      <c r="O4" s="1610"/>
      <c r="P4" s="173">
        <f>入力表!G7</f>
        <v>0</v>
      </c>
      <c r="T4" s="1032" t="str">
        <f>IF(AH4=AI4,"","＜ERROR＞入力表の非常勤講師数と一致していません！")</f>
        <v/>
      </c>
      <c r="U4" s="776"/>
      <c r="V4" s="776"/>
      <c r="W4" s="1012"/>
      <c r="X4" s="776"/>
      <c r="Y4" s="776"/>
      <c r="AE4" t="s">
        <v>629</v>
      </c>
      <c r="AH4" s="1010">
        <f>入力表!G53</f>
        <v>0</v>
      </c>
      <c r="AI4" s="1010">
        <f>COUNTIF(F11:F60,"*")</f>
        <v>0</v>
      </c>
      <c r="AJ4" s="187" t="s">
        <v>7</v>
      </c>
      <c r="AK4" s="187" t="s">
        <v>8</v>
      </c>
    </row>
    <row r="5" spans="1:37" ht="18" customHeight="1" thickBot="1">
      <c r="B5" s="432"/>
      <c r="C5" s="168" t="s">
        <v>225</v>
      </c>
      <c r="S5" s="1"/>
      <c r="T5" s="1032" t="str">
        <f>IF(AH5=AI5,"","＜ERROR＞入力表の指導員免許資格者数と一致していません！")</f>
        <v/>
      </c>
      <c r="U5" s="775"/>
      <c r="V5" s="775"/>
      <c r="W5" s="1012"/>
      <c r="X5" s="776"/>
      <c r="Y5" s="775"/>
      <c r="AA5" s="1"/>
      <c r="AB5" s="1"/>
      <c r="AC5" s="1"/>
      <c r="AD5" s="1"/>
      <c r="AE5" t="s">
        <v>630</v>
      </c>
      <c r="AF5" s="1"/>
      <c r="AG5" s="1"/>
      <c r="AH5" s="1010">
        <f>入力表!I53</f>
        <v>0</v>
      </c>
      <c r="AI5" s="1010">
        <f>COUNTIF(K11:K60,"*")</f>
        <v>0</v>
      </c>
      <c r="AJ5" s="188" t="s">
        <v>2</v>
      </c>
      <c r="AK5" s="188" t="s">
        <v>3</v>
      </c>
    </row>
    <row r="6" spans="1:37" s="1" customFormat="1" ht="43.5" customHeight="1" thickTop="1">
      <c r="A6" s="340"/>
      <c r="B6" s="1608" t="s">
        <v>358</v>
      </c>
      <c r="C6" s="1623" t="s">
        <v>47</v>
      </c>
      <c r="D6" s="1613" t="s">
        <v>255</v>
      </c>
      <c r="E6" s="1611" t="s">
        <v>48</v>
      </c>
      <c r="F6" s="1612"/>
      <c r="G6" s="1625" t="s">
        <v>49</v>
      </c>
      <c r="H6" s="1611" t="s">
        <v>51</v>
      </c>
      <c r="I6" s="1612"/>
      <c r="J6" s="1620" t="s">
        <v>256</v>
      </c>
      <c r="K6" s="1621"/>
      <c r="L6" s="1621"/>
      <c r="M6" s="1622"/>
      <c r="N6" s="1618" t="s">
        <v>248</v>
      </c>
      <c r="O6" s="1619"/>
      <c r="P6" s="1615" t="s">
        <v>50</v>
      </c>
      <c r="Q6" s="1611" t="s">
        <v>26</v>
      </c>
      <c r="R6" s="1617"/>
      <c r="T6" s="1032" t="str">
        <f>IF(AH6=AI6,"","＜ERROR＞入力表の能力開発促進法第三十条の二第二項該当者数と一致していません！")</f>
        <v/>
      </c>
      <c r="U6" s="775"/>
      <c r="V6" s="775"/>
      <c r="W6" s="1012"/>
      <c r="X6" s="776"/>
      <c r="Y6" s="775"/>
      <c r="Z6"/>
      <c r="AE6" t="s">
        <v>631</v>
      </c>
      <c r="AH6" s="1010">
        <f>入力表!J53</f>
        <v>0</v>
      </c>
      <c r="AI6" s="1010">
        <f>COUNTIF(L11:L60,"*")</f>
        <v>0</v>
      </c>
      <c r="AJ6" s="188" t="s">
        <v>247</v>
      </c>
      <c r="AK6" s="188" t="s">
        <v>4</v>
      </c>
    </row>
    <row r="7" spans="1:37" s="1" customFormat="1" ht="38.25" customHeight="1" thickBot="1">
      <c r="A7" s="340"/>
      <c r="B7" s="1609"/>
      <c r="C7" s="1624"/>
      <c r="D7" s="1614"/>
      <c r="E7" s="176" t="s">
        <v>130</v>
      </c>
      <c r="F7" s="174" t="s">
        <v>131</v>
      </c>
      <c r="G7" s="1626"/>
      <c r="H7" s="178" t="s">
        <v>132</v>
      </c>
      <c r="I7" s="177" t="s">
        <v>133</v>
      </c>
      <c r="J7" s="186" t="s">
        <v>257</v>
      </c>
      <c r="K7" s="179" t="s">
        <v>239</v>
      </c>
      <c r="L7" s="180" t="s">
        <v>636</v>
      </c>
      <c r="M7" s="171" t="s">
        <v>37</v>
      </c>
      <c r="N7" s="181" t="s">
        <v>249</v>
      </c>
      <c r="O7" s="171" t="s">
        <v>250</v>
      </c>
      <c r="P7" s="1616"/>
      <c r="Q7" s="181" t="s">
        <v>10</v>
      </c>
      <c r="R7" s="182" t="s">
        <v>37</v>
      </c>
      <c r="T7" s="1032" t="str">
        <f>IF(AH7=AI7,"","＜ERROR＞入力表のその他講師資格該当者数と一致していません！")</f>
        <v/>
      </c>
      <c r="U7" s="775"/>
      <c r="V7" s="775"/>
      <c r="W7" s="1012"/>
      <c r="X7" s="776"/>
      <c r="Y7" s="775"/>
      <c r="Z7"/>
      <c r="AE7" t="s">
        <v>632</v>
      </c>
      <c r="AH7" s="1010">
        <f>入力表!K53</f>
        <v>0</v>
      </c>
      <c r="AI7" s="1010">
        <f>COUNTIF(M11:M60,"*")</f>
        <v>0</v>
      </c>
      <c r="AJ7" s="188" t="s">
        <v>251</v>
      </c>
      <c r="AK7" s="188" t="s">
        <v>245</v>
      </c>
    </row>
    <row r="8" spans="1:37" s="1" customFormat="1" ht="24" customHeight="1" thickTop="1">
      <c r="A8" s="340"/>
      <c r="B8" s="438"/>
      <c r="C8" s="389" t="s">
        <v>241</v>
      </c>
      <c r="D8" s="408">
        <v>40</v>
      </c>
      <c r="E8" s="390" t="s">
        <v>135</v>
      </c>
      <c r="F8" s="389"/>
      <c r="G8" s="384" t="s">
        <v>136</v>
      </c>
      <c r="H8" s="390" t="s">
        <v>135</v>
      </c>
      <c r="I8" s="389"/>
      <c r="J8" s="409" t="s">
        <v>247</v>
      </c>
      <c r="K8" s="410" t="s">
        <v>135</v>
      </c>
      <c r="L8" s="386"/>
      <c r="M8" s="389"/>
      <c r="N8" s="388" t="s">
        <v>137</v>
      </c>
      <c r="O8" s="411" t="s">
        <v>376</v>
      </c>
      <c r="P8" s="384" t="s">
        <v>139</v>
      </c>
      <c r="Q8" s="390" t="s">
        <v>135</v>
      </c>
      <c r="R8" s="412"/>
      <c r="S8" s="201"/>
      <c r="T8" s="201"/>
      <c r="U8" s="201"/>
      <c r="V8" s="201"/>
      <c r="W8" s="201"/>
      <c r="X8" s="201"/>
      <c r="Y8" s="201"/>
      <c r="Z8" s="201"/>
      <c r="AA8" s="201"/>
      <c r="AB8" s="201"/>
      <c r="AC8" s="201"/>
      <c r="AD8" s="201"/>
      <c r="AE8" s="201"/>
      <c r="AF8" s="201"/>
      <c r="AG8" s="201"/>
      <c r="AH8" s="201"/>
      <c r="AI8" s="201"/>
      <c r="AJ8" s="188" t="s">
        <v>1</v>
      </c>
      <c r="AK8" s="188" t="s">
        <v>252</v>
      </c>
    </row>
    <row r="9" spans="1:37" s="1" customFormat="1" ht="24" customHeight="1">
      <c r="A9" s="340"/>
      <c r="B9" s="439"/>
      <c r="C9" s="431" t="s">
        <v>242</v>
      </c>
      <c r="D9" s="413">
        <v>26</v>
      </c>
      <c r="E9" s="399"/>
      <c r="F9" s="395" t="s">
        <v>240</v>
      </c>
      <c r="G9" s="392" t="s">
        <v>244</v>
      </c>
      <c r="H9" s="399" t="s">
        <v>240</v>
      </c>
      <c r="I9" s="395"/>
      <c r="J9" s="392" t="s">
        <v>1</v>
      </c>
      <c r="K9" s="398"/>
      <c r="L9" s="394" t="s">
        <v>253</v>
      </c>
      <c r="M9" s="395"/>
      <c r="N9" s="396" t="s">
        <v>378</v>
      </c>
      <c r="O9" s="397" t="s">
        <v>377</v>
      </c>
      <c r="P9" s="392" t="s">
        <v>9</v>
      </c>
      <c r="Q9" s="399"/>
      <c r="R9" s="414" t="s">
        <v>240</v>
      </c>
      <c r="S9" s="201"/>
      <c r="T9" s="1002" t="s">
        <v>238</v>
      </c>
      <c r="U9" s="1003"/>
      <c r="V9" s="1003"/>
      <c r="W9" s="1003"/>
      <c r="X9" s="1003"/>
      <c r="Y9" s="1003"/>
      <c r="Z9" s="1003"/>
      <c r="AA9" s="1003"/>
      <c r="AB9" s="1003"/>
      <c r="AC9" s="1003"/>
      <c r="AD9" s="1003"/>
      <c r="AE9" s="1003"/>
      <c r="AF9" s="1003"/>
      <c r="AG9" s="1003"/>
      <c r="AH9" s="1003"/>
      <c r="AI9" s="1004"/>
      <c r="AJ9" s="1001" t="s">
        <v>524</v>
      </c>
      <c r="AK9" s="213" t="s">
        <v>5</v>
      </c>
    </row>
    <row r="10" spans="1:37" s="201" customFormat="1" ht="24" customHeight="1" thickBot="1">
      <c r="A10" s="434"/>
      <c r="B10" s="440"/>
      <c r="C10" s="417" t="s">
        <v>284</v>
      </c>
      <c r="D10" s="415">
        <v>30</v>
      </c>
      <c r="E10" s="416" t="s">
        <v>189</v>
      </c>
      <c r="F10" s="417"/>
      <c r="G10" s="518" t="s">
        <v>374</v>
      </c>
      <c r="H10" s="516" t="s">
        <v>375</v>
      </c>
      <c r="I10" s="417"/>
      <c r="J10" s="418" t="s">
        <v>524</v>
      </c>
      <c r="K10" s="419"/>
      <c r="L10" s="420"/>
      <c r="M10" s="941" t="s">
        <v>135</v>
      </c>
      <c r="N10" s="516" t="s">
        <v>379</v>
      </c>
      <c r="O10" s="517" t="s">
        <v>380</v>
      </c>
      <c r="P10" s="421" t="s">
        <v>307</v>
      </c>
      <c r="Q10" s="416" t="s">
        <v>240</v>
      </c>
      <c r="R10" s="422"/>
      <c r="T10" s="1005" t="s">
        <v>236</v>
      </c>
      <c r="U10" s="3"/>
      <c r="V10" s="3"/>
      <c r="W10" s="3"/>
      <c r="X10" s="3"/>
      <c r="Y10" s="3"/>
      <c r="Z10" s="3"/>
      <c r="AA10" s="3"/>
      <c r="AB10" s="3"/>
      <c r="AC10" s="3"/>
      <c r="AD10" s="3"/>
      <c r="AE10" s="3"/>
      <c r="AF10" s="3"/>
      <c r="AG10" s="3"/>
      <c r="AH10" s="3"/>
      <c r="AI10" s="1006"/>
      <c r="AJ10" s="1001" t="s">
        <v>246</v>
      </c>
      <c r="AK10" s="213" t="s">
        <v>6</v>
      </c>
    </row>
    <row r="11" spans="1:37" s="201" customFormat="1" ht="30" customHeight="1" thickTop="1">
      <c r="A11" s="434"/>
      <c r="B11" s="436">
        <v>1</v>
      </c>
      <c r="C11" s="471"/>
      <c r="D11" s="278"/>
      <c r="E11" s="279"/>
      <c r="F11" s="280"/>
      <c r="G11" s="732"/>
      <c r="H11" s="279"/>
      <c r="I11" s="280"/>
      <c r="J11" s="281"/>
      <c r="K11" s="279"/>
      <c r="L11" s="282"/>
      <c r="M11" s="280"/>
      <c r="N11" s="928"/>
      <c r="O11" s="929"/>
      <c r="P11" s="347"/>
      <c r="Q11" s="279"/>
      <c r="R11" s="283"/>
      <c r="T11" s="58" t="s">
        <v>52</v>
      </c>
      <c r="U11" s="3"/>
      <c r="V11" s="3"/>
      <c r="W11" s="3"/>
      <c r="X11" s="3"/>
      <c r="Y11" s="3"/>
      <c r="Z11" s="3"/>
      <c r="AA11" s="3"/>
      <c r="AB11" s="3"/>
      <c r="AC11" s="3"/>
      <c r="AD11" s="3"/>
      <c r="AE11" s="3"/>
      <c r="AF11" s="3"/>
      <c r="AG11" s="3"/>
      <c r="AH11" s="3"/>
      <c r="AI11" s="1006"/>
      <c r="AJ11" s="1001" t="s">
        <v>37</v>
      </c>
    </row>
    <row r="12" spans="1:37" s="201" customFormat="1" ht="30" customHeight="1">
      <c r="A12" s="434"/>
      <c r="B12" s="437">
        <v>2</v>
      </c>
      <c r="C12" s="472"/>
      <c r="D12" s="196"/>
      <c r="E12" s="214"/>
      <c r="F12" s="215"/>
      <c r="G12" s="733"/>
      <c r="H12" s="214"/>
      <c r="I12" s="215"/>
      <c r="J12" s="216"/>
      <c r="K12" s="214"/>
      <c r="L12" s="218"/>
      <c r="M12" s="215"/>
      <c r="N12" s="930"/>
      <c r="O12" s="931"/>
      <c r="P12" s="197"/>
      <c r="Q12" s="214"/>
      <c r="R12" s="219"/>
      <c r="T12" s="58" t="s">
        <v>258</v>
      </c>
      <c r="U12" s="3"/>
      <c r="V12" s="3"/>
      <c r="W12" s="3"/>
      <c r="X12" s="3"/>
      <c r="Y12" s="3"/>
      <c r="Z12" s="3"/>
      <c r="AA12" s="3"/>
      <c r="AB12" s="3"/>
      <c r="AC12" s="3"/>
      <c r="AD12" s="3"/>
      <c r="AE12" s="3"/>
      <c r="AF12" s="3"/>
      <c r="AG12" s="3"/>
      <c r="AH12" s="3"/>
      <c r="AI12" s="1006"/>
    </row>
    <row r="13" spans="1:37" s="201" customFormat="1" ht="30" customHeight="1">
      <c r="A13" s="434"/>
      <c r="B13" s="437">
        <v>3</v>
      </c>
      <c r="C13" s="472"/>
      <c r="D13" s="196"/>
      <c r="E13" s="214"/>
      <c r="F13" s="215"/>
      <c r="G13" s="733"/>
      <c r="H13" s="214"/>
      <c r="I13" s="215"/>
      <c r="J13" s="216"/>
      <c r="K13" s="214"/>
      <c r="L13" s="218"/>
      <c r="M13" s="215"/>
      <c r="N13" s="930"/>
      <c r="O13" s="931"/>
      <c r="P13" s="197"/>
      <c r="Q13" s="214"/>
      <c r="R13" s="219"/>
      <c r="T13" s="1606" t="s">
        <v>633</v>
      </c>
      <c r="U13" s="1240"/>
      <c r="V13" s="1240"/>
      <c r="W13" s="1240"/>
      <c r="X13" s="1240"/>
      <c r="Y13" s="1240"/>
      <c r="Z13" s="1240"/>
      <c r="AA13" s="1240"/>
      <c r="AB13" s="1240"/>
      <c r="AC13" s="1240"/>
      <c r="AD13" s="1240"/>
      <c r="AE13" s="1240"/>
      <c r="AF13" s="1240"/>
      <c r="AG13" s="1240"/>
      <c r="AH13" s="1240"/>
      <c r="AI13" s="1607"/>
    </row>
    <row r="14" spans="1:37" s="201" customFormat="1" ht="30" customHeight="1">
      <c r="A14" s="434"/>
      <c r="B14" s="437">
        <v>4</v>
      </c>
      <c r="C14" s="472"/>
      <c r="D14" s="196"/>
      <c r="E14" s="214"/>
      <c r="F14" s="215"/>
      <c r="G14" s="734"/>
      <c r="H14" s="214"/>
      <c r="I14" s="215"/>
      <c r="J14" s="216"/>
      <c r="K14" s="214"/>
      <c r="L14" s="218"/>
      <c r="M14" s="215"/>
      <c r="N14" s="930"/>
      <c r="O14" s="931"/>
      <c r="P14" s="197"/>
      <c r="Q14" s="214"/>
      <c r="R14" s="219"/>
      <c r="T14" s="58" t="s">
        <v>259</v>
      </c>
      <c r="U14" s="3"/>
      <c r="V14" s="3"/>
      <c r="W14" s="3"/>
      <c r="X14" s="3"/>
      <c r="Y14" s="3"/>
      <c r="Z14" s="3"/>
      <c r="AA14" s="3"/>
      <c r="AB14" s="3"/>
      <c r="AC14" s="3"/>
      <c r="AD14" s="3"/>
      <c r="AE14" s="3"/>
      <c r="AF14" s="3"/>
      <c r="AG14" s="3"/>
      <c r="AH14" s="3"/>
      <c r="AI14" s="1006"/>
    </row>
    <row r="15" spans="1:37" s="201" customFormat="1" ht="30" customHeight="1">
      <c r="A15" s="434"/>
      <c r="B15" s="437">
        <v>5</v>
      </c>
      <c r="C15" s="472"/>
      <c r="D15" s="196"/>
      <c r="E15" s="214"/>
      <c r="F15" s="215"/>
      <c r="G15" s="734"/>
      <c r="H15" s="214"/>
      <c r="I15" s="215"/>
      <c r="J15" s="216"/>
      <c r="K15" s="214"/>
      <c r="L15" s="218"/>
      <c r="M15" s="215"/>
      <c r="N15" s="930"/>
      <c r="O15" s="931"/>
      <c r="P15" s="197"/>
      <c r="Q15" s="214"/>
      <c r="R15" s="219"/>
      <c r="T15" s="58" t="s">
        <v>260</v>
      </c>
      <c r="U15" s="3"/>
      <c r="V15" s="3"/>
      <c r="W15" s="3"/>
      <c r="X15" s="3"/>
      <c r="Y15" s="3"/>
      <c r="Z15" s="3"/>
      <c r="AA15" s="3"/>
      <c r="AB15" s="3"/>
      <c r="AC15" s="3"/>
      <c r="AD15" s="3"/>
      <c r="AE15" s="3"/>
      <c r="AF15" s="3"/>
      <c r="AG15" s="3"/>
      <c r="AH15" s="3"/>
      <c r="AI15" s="1006"/>
    </row>
    <row r="16" spans="1:37" s="201" customFormat="1" ht="30" customHeight="1">
      <c r="A16" s="434"/>
      <c r="B16" s="437">
        <v>6</v>
      </c>
      <c r="C16" s="472"/>
      <c r="D16" s="196"/>
      <c r="E16" s="214"/>
      <c r="F16" s="215"/>
      <c r="G16" s="734"/>
      <c r="H16" s="214"/>
      <c r="I16" s="215"/>
      <c r="J16" s="216"/>
      <c r="K16" s="214"/>
      <c r="L16" s="218"/>
      <c r="M16" s="215"/>
      <c r="N16" s="930"/>
      <c r="O16" s="931"/>
      <c r="P16" s="197"/>
      <c r="Q16" s="214"/>
      <c r="R16" s="219"/>
      <c r="T16" s="58" t="s">
        <v>0</v>
      </c>
      <c r="U16" s="3"/>
      <c r="V16" s="3"/>
      <c r="W16" s="3"/>
      <c r="X16" s="3"/>
      <c r="Y16" s="3"/>
      <c r="Z16" s="3"/>
      <c r="AA16" s="3"/>
      <c r="AB16" s="3"/>
      <c r="AC16" s="3"/>
      <c r="AD16" s="3"/>
      <c r="AE16" s="3"/>
      <c r="AF16" s="3"/>
      <c r="AG16" s="3"/>
      <c r="AH16" s="3"/>
      <c r="AI16" s="1006"/>
    </row>
    <row r="17" spans="1:35" s="201" customFormat="1" ht="30" customHeight="1">
      <c r="A17" s="434"/>
      <c r="B17" s="437">
        <v>7</v>
      </c>
      <c r="C17" s="472"/>
      <c r="D17" s="196"/>
      <c r="E17" s="214"/>
      <c r="F17" s="215"/>
      <c r="G17" s="734"/>
      <c r="H17" s="214"/>
      <c r="I17" s="215"/>
      <c r="J17" s="216"/>
      <c r="K17" s="214"/>
      <c r="L17" s="218"/>
      <c r="M17" s="215"/>
      <c r="N17" s="930"/>
      <c r="O17" s="931"/>
      <c r="P17" s="197"/>
      <c r="Q17" s="214"/>
      <c r="R17" s="219"/>
      <c r="T17" s="58" t="s">
        <v>525</v>
      </c>
      <c r="U17" s="3"/>
      <c r="V17" s="3"/>
      <c r="W17" s="3"/>
      <c r="X17" s="3"/>
      <c r="Y17" s="3"/>
      <c r="Z17" s="3"/>
      <c r="AA17" s="3"/>
      <c r="AB17" s="3"/>
      <c r="AC17" s="3"/>
      <c r="AD17" s="3"/>
      <c r="AE17" s="3"/>
      <c r="AF17" s="3"/>
      <c r="AG17" s="3"/>
      <c r="AH17" s="3"/>
      <c r="AI17" s="1006"/>
    </row>
    <row r="18" spans="1:35" s="201" customFormat="1" ht="30" customHeight="1">
      <c r="A18" s="434"/>
      <c r="B18" s="437">
        <v>8</v>
      </c>
      <c r="C18" s="472"/>
      <c r="D18" s="196"/>
      <c r="E18" s="214"/>
      <c r="F18" s="215"/>
      <c r="G18" s="734"/>
      <c r="H18" s="214"/>
      <c r="I18" s="215"/>
      <c r="J18" s="216"/>
      <c r="K18" s="214"/>
      <c r="L18" s="218"/>
      <c r="M18" s="215"/>
      <c r="N18" s="930"/>
      <c r="O18" s="931"/>
      <c r="P18" s="197"/>
      <c r="Q18" s="214"/>
      <c r="R18" s="219"/>
      <c r="S18" s="26"/>
      <c r="T18" s="58" t="s">
        <v>237</v>
      </c>
      <c r="U18" s="3"/>
      <c r="V18" s="3"/>
      <c r="W18" s="3"/>
      <c r="X18" s="3"/>
      <c r="Y18" s="3"/>
      <c r="Z18" s="3"/>
      <c r="AA18" s="3"/>
      <c r="AB18" s="3"/>
      <c r="AC18" s="3"/>
      <c r="AD18" s="3"/>
      <c r="AE18" s="3"/>
      <c r="AF18" s="3"/>
      <c r="AG18" s="3"/>
      <c r="AH18" s="3"/>
      <c r="AI18" s="1006"/>
    </row>
    <row r="19" spans="1:35" s="201" customFormat="1" ht="30" customHeight="1">
      <c r="A19" s="434"/>
      <c r="B19" s="437">
        <v>9</v>
      </c>
      <c r="C19" s="472"/>
      <c r="D19" s="196"/>
      <c r="E19" s="214"/>
      <c r="F19" s="215"/>
      <c r="G19" s="734"/>
      <c r="H19" s="214"/>
      <c r="I19" s="215"/>
      <c r="J19" s="216"/>
      <c r="K19" s="214"/>
      <c r="L19" s="218"/>
      <c r="M19" s="215"/>
      <c r="N19" s="930"/>
      <c r="O19" s="931"/>
      <c r="P19" s="197"/>
      <c r="Q19" s="214"/>
      <c r="R19" s="219"/>
      <c r="S19" s="26"/>
      <c r="T19" s="58" t="s">
        <v>308</v>
      </c>
      <c r="U19" s="3"/>
      <c r="V19" s="3"/>
      <c r="W19" s="3"/>
      <c r="X19" s="3"/>
      <c r="Y19" s="3"/>
      <c r="Z19" s="3"/>
      <c r="AA19" s="3"/>
      <c r="AB19" s="3"/>
      <c r="AC19" s="3"/>
      <c r="AD19" s="3"/>
      <c r="AE19" s="3"/>
      <c r="AF19" s="3"/>
      <c r="AG19" s="3"/>
      <c r="AH19" s="3"/>
      <c r="AI19" s="1006"/>
    </row>
    <row r="20" spans="1:35" s="201" customFormat="1" ht="30" customHeight="1">
      <c r="A20" s="434"/>
      <c r="B20" s="437">
        <v>10</v>
      </c>
      <c r="C20" s="472"/>
      <c r="D20" s="196"/>
      <c r="E20" s="214"/>
      <c r="F20" s="215"/>
      <c r="G20" s="734"/>
      <c r="H20" s="214"/>
      <c r="I20" s="215"/>
      <c r="J20" s="216"/>
      <c r="K20" s="214"/>
      <c r="L20" s="218"/>
      <c r="M20" s="215"/>
      <c r="N20" s="930"/>
      <c r="O20" s="931"/>
      <c r="P20" s="197"/>
      <c r="Q20" s="214"/>
      <c r="R20" s="219"/>
      <c r="S20" s="26"/>
      <c r="T20" s="58" t="s">
        <v>309</v>
      </c>
      <c r="U20" s="3"/>
      <c r="V20" s="3"/>
      <c r="W20" s="3"/>
      <c r="X20" s="3"/>
      <c r="Y20" s="3"/>
      <c r="Z20" s="3"/>
      <c r="AA20" s="3"/>
      <c r="AB20" s="3"/>
      <c r="AC20" s="3"/>
      <c r="AD20" s="3"/>
      <c r="AE20" s="3"/>
      <c r="AF20" s="3"/>
      <c r="AG20" s="3"/>
      <c r="AH20" s="3"/>
      <c r="AI20" s="1006"/>
    </row>
    <row r="21" spans="1:35" s="26" customFormat="1" ht="30" customHeight="1">
      <c r="A21" s="435"/>
      <c r="B21" s="437">
        <v>11</v>
      </c>
      <c r="C21" s="472"/>
      <c r="D21" s="196"/>
      <c r="E21" s="214"/>
      <c r="F21" s="215"/>
      <c r="G21" s="734"/>
      <c r="H21" s="214"/>
      <c r="I21" s="215"/>
      <c r="J21" s="216"/>
      <c r="K21" s="214"/>
      <c r="L21" s="218"/>
      <c r="M21" s="215"/>
      <c r="N21" s="930"/>
      <c r="O21" s="931"/>
      <c r="P21" s="197"/>
      <c r="Q21" s="214"/>
      <c r="R21" s="219"/>
      <c r="T21" s="58" t="s">
        <v>313</v>
      </c>
      <c r="U21" s="3"/>
      <c r="V21" s="3"/>
      <c r="W21" s="3"/>
      <c r="X21" s="3"/>
      <c r="Y21" s="3"/>
      <c r="Z21" s="3"/>
      <c r="AA21" s="3"/>
      <c r="AB21" s="3"/>
      <c r="AC21" s="3"/>
      <c r="AD21" s="3"/>
      <c r="AE21" s="3"/>
      <c r="AF21" s="3"/>
      <c r="AG21" s="3"/>
      <c r="AH21" s="3"/>
      <c r="AI21" s="1006"/>
    </row>
    <row r="22" spans="1:35" s="26" customFormat="1" ht="30" customHeight="1">
      <c r="B22" s="437">
        <v>12</v>
      </c>
      <c r="C22" s="472"/>
      <c r="D22" s="196"/>
      <c r="E22" s="214"/>
      <c r="F22" s="215"/>
      <c r="G22" s="734"/>
      <c r="H22" s="214"/>
      <c r="I22" s="215"/>
      <c r="J22" s="216"/>
      <c r="K22" s="214"/>
      <c r="L22" s="218"/>
      <c r="M22" s="215"/>
      <c r="N22" s="930"/>
      <c r="O22" s="931"/>
      <c r="P22" s="197"/>
      <c r="Q22" s="214"/>
      <c r="R22" s="219"/>
      <c r="S22"/>
      <c r="T22" s="1007" t="s">
        <v>310</v>
      </c>
      <c r="U22" s="1008"/>
      <c r="V22" s="1008"/>
      <c r="W22" s="1008"/>
      <c r="X22" s="1008"/>
      <c r="Y22" s="1008"/>
      <c r="Z22" s="1008"/>
      <c r="AA22" s="1008"/>
      <c r="AB22" s="1008"/>
      <c r="AC22" s="1008"/>
      <c r="AD22" s="1008"/>
      <c r="AE22" s="1008"/>
      <c r="AF22" s="1008"/>
      <c r="AG22" s="1008"/>
      <c r="AH22" s="1008"/>
      <c r="AI22" s="1009"/>
    </row>
    <row r="23" spans="1:35" s="26" customFormat="1" ht="30" customHeight="1">
      <c r="B23" s="437">
        <v>13</v>
      </c>
      <c r="C23" s="472"/>
      <c r="D23" s="196"/>
      <c r="E23" s="214"/>
      <c r="F23" s="215"/>
      <c r="G23" s="734"/>
      <c r="H23" s="214"/>
      <c r="I23" s="215"/>
      <c r="J23" s="216"/>
      <c r="K23" s="214"/>
      <c r="L23" s="218"/>
      <c r="M23" s="215"/>
      <c r="N23" s="930"/>
      <c r="O23" s="931"/>
      <c r="P23" s="197"/>
      <c r="Q23" s="214"/>
      <c r="R23" s="219"/>
      <c r="S23"/>
      <c r="T23"/>
      <c r="U23"/>
      <c r="V23"/>
      <c r="W23"/>
      <c r="X23"/>
      <c r="Y23"/>
      <c r="Z23"/>
      <c r="AA23"/>
      <c r="AB23"/>
      <c r="AC23"/>
      <c r="AD23"/>
      <c r="AE23"/>
      <c r="AF23"/>
      <c r="AG23"/>
      <c r="AH23"/>
      <c r="AI23"/>
    </row>
    <row r="24" spans="1:35" s="26" customFormat="1" ht="30" customHeight="1">
      <c r="B24" s="437">
        <v>14</v>
      </c>
      <c r="C24" s="472"/>
      <c r="D24" s="196"/>
      <c r="E24" s="214"/>
      <c r="F24" s="215"/>
      <c r="G24" s="734"/>
      <c r="H24" s="214"/>
      <c r="I24" s="215"/>
      <c r="J24" s="216"/>
      <c r="K24" s="214"/>
      <c r="L24" s="218"/>
      <c r="M24" s="215"/>
      <c r="N24" s="930"/>
      <c r="O24" s="931"/>
      <c r="P24" s="197"/>
      <c r="Q24" s="214"/>
      <c r="R24" s="219"/>
      <c r="S24"/>
      <c r="T24"/>
      <c r="U24"/>
      <c r="V24"/>
      <c r="W24"/>
      <c r="X24"/>
      <c r="Y24"/>
      <c r="Z24"/>
      <c r="AA24"/>
      <c r="AB24"/>
      <c r="AC24"/>
      <c r="AD24"/>
      <c r="AE24"/>
      <c r="AF24"/>
      <c r="AG24"/>
      <c r="AH24"/>
      <c r="AI24"/>
    </row>
    <row r="25" spans="1:35" ht="30" customHeight="1">
      <c r="B25" s="437">
        <v>15</v>
      </c>
      <c r="C25" s="472"/>
      <c r="D25" s="196"/>
      <c r="E25" s="214"/>
      <c r="F25" s="215"/>
      <c r="G25" s="734"/>
      <c r="H25" s="214"/>
      <c r="I25" s="215"/>
      <c r="J25" s="216"/>
      <c r="K25" s="214"/>
      <c r="L25" s="218"/>
      <c r="M25" s="215"/>
      <c r="N25" s="930"/>
      <c r="O25" s="931"/>
      <c r="P25" s="197"/>
      <c r="Q25" s="214"/>
      <c r="R25" s="219"/>
    </row>
    <row r="26" spans="1:35" ht="30" customHeight="1">
      <c r="B26" s="437">
        <v>16</v>
      </c>
      <c r="C26" s="472"/>
      <c r="D26" s="196"/>
      <c r="E26" s="214"/>
      <c r="F26" s="215"/>
      <c r="G26" s="734"/>
      <c r="H26" s="214"/>
      <c r="I26" s="215"/>
      <c r="J26" s="216"/>
      <c r="K26" s="214"/>
      <c r="L26" s="218"/>
      <c r="M26" s="215"/>
      <c r="N26" s="930"/>
      <c r="O26" s="931"/>
      <c r="P26" s="197"/>
      <c r="Q26" s="214"/>
      <c r="R26" s="219"/>
    </row>
    <row r="27" spans="1:35" ht="30" customHeight="1">
      <c r="B27" s="437">
        <v>17</v>
      </c>
      <c r="C27" s="472"/>
      <c r="D27" s="196"/>
      <c r="E27" s="214"/>
      <c r="F27" s="215"/>
      <c r="G27" s="734"/>
      <c r="H27" s="214"/>
      <c r="I27" s="215"/>
      <c r="J27" s="216"/>
      <c r="K27" s="214"/>
      <c r="L27" s="218"/>
      <c r="M27" s="215"/>
      <c r="N27" s="930"/>
      <c r="O27" s="931"/>
      <c r="P27" s="197"/>
      <c r="Q27" s="214"/>
      <c r="R27" s="219"/>
    </row>
    <row r="28" spans="1:35" ht="30" customHeight="1">
      <c r="B28" s="437">
        <v>18</v>
      </c>
      <c r="C28" s="472"/>
      <c r="D28" s="196"/>
      <c r="E28" s="214"/>
      <c r="F28" s="215"/>
      <c r="G28" s="734"/>
      <c r="H28" s="214"/>
      <c r="I28" s="215"/>
      <c r="J28" s="216"/>
      <c r="K28" s="214"/>
      <c r="L28" s="218"/>
      <c r="M28" s="215"/>
      <c r="N28" s="930"/>
      <c r="O28" s="931"/>
      <c r="P28" s="197"/>
      <c r="Q28" s="214"/>
      <c r="R28" s="219"/>
    </row>
    <row r="29" spans="1:35" ht="30" customHeight="1">
      <c r="B29" s="437">
        <v>19</v>
      </c>
      <c r="C29" s="472"/>
      <c r="D29" s="196"/>
      <c r="E29" s="214"/>
      <c r="F29" s="215"/>
      <c r="G29" s="734"/>
      <c r="H29" s="214"/>
      <c r="I29" s="215"/>
      <c r="J29" s="216"/>
      <c r="K29" s="214"/>
      <c r="L29" s="218"/>
      <c r="M29" s="215"/>
      <c r="N29" s="930"/>
      <c r="O29" s="931"/>
      <c r="P29" s="197"/>
      <c r="Q29" s="214"/>
      <c r="R29" s="219"/>
    </row>
    <row r="30" spans="1:35" ht="30" customHeight="1">
      <c r="B30" s="437">
        <v>20</v>
      </c>
      <c r="C30" s="472"/>
      <c r="D30" s="196"/>
      <c r="E30" s="214"/>
      <c r="F30" s="215"/>
      <c r="G30" s="734"/>
      <c r="H30" s="214"/>
      <c r="I30" s="215"/>
      <c r="J30" s="216"/>
      <c r="K30" s="214"/>
      <c r="L30" s="218"/>
      <c r="M30" s="215"/>
      <c r="N30" s="930"/>
      <c r="O30" s="931"/>
      <c r="P30" s="197"/>
      <c r="Q30" s="214"/>
      <c r="R30" s="219"/>
    </row>
    <row r="31" spans="1:35" ht="30" customHeight="1">
      <c r="B31" s="437">
        <v>21</v>
      </c>
      <c r="C31" s="472"/>
      <c r="D31" s="196"/>
      <c r="E31" s="214"/>
      <c r="F31" s="215"/>
      <c r="G31" s="734"/>
      <c r="H31" s="214"/>
      <c r="I31" s="215"/>
      <c r="J31" s="216"/>
      <c r="K31" s="214"/>
      <c r="L31" s="218"/>
      <c r="M31" s="215"/>
      <c r="N31" s="930"/>
      <c r="O31" s="931"/>
      <c r="P31" s="197"/>
      <c r="Q31" s="214"/>
      <c r="R31" s="219"/>
    </row>
    <row r="32" spans="1:35" ht="30" customHeight="1">
      <c r="B32" s="437">
        <v>22</v>
      </c>
      <c r="C32" s="472"/>
      <c r="D32" s="196"/>
      <c r="E32" s="214"/>
      <c r="F32" s="215"/>
      <c r="G32" s="734"/>
      <c r="H32" s="214"/>
      <c r="I32" s="215"/>
      <c r="J32" s="216"/>
      <c r="K32" s="214"/>
      <c r="L32" s="218"/>
      <c r="M32" s="215"/>
      <c r="N32" s="930"/>
      <c r="O32" s="931"/>
      <c r="P32" s="197"/>
      <c r="Q32" s="214"/>
      <c r="R32" s="219"/>
    </row>
    <row r="33" spans="2:18" ht="30" customHeight="1">
      <c r="B33" s="437">
        <v>23</v>
      </c>
      <c r="C33" s="472"/>
      <c r="D33" s="196"/>
      <c r="E33" s="214"/>
      <c r="F33" s="215"/>
      <c r="G33" s="734"/>
      <c r="H33" s="214"/>
      <c r="I33" s="215"/>
      <c r="J33" s="216"/>
      <c r="K33" s="214"/>
      <c r="L33" s="218"/>
      <c r="M33" s="215"/>
      <c r="N33" s="930"/>
      <c r="O33" s="931"/>
      <c r="P33" s="197"/>
      <c r="Q33" s="214"/>
      <c r="R33" s="219"/>
    </row>
    <row r="34" spans="2:18" ht="30" customHeight="1">
      <c r="B34" s="437">
        <v>24</v>
      </c>
      <c r="C34" s="472"/>
      <c r="D34" s="196"/>
      <c r="E34" s="214"/>
      <c r="F34" s="215"/>
      <c r="G34" s="734"/>
      <c r="H34" s="214"/>
      <c r="I34" s="215"/>
      <c r="J34" s="216"/>
      <c r="K34" s="214"/>
      <c r="L34" s="218"/>
      <c r="M34" s="215"/>
      <c r="N34" s="930"/>
      <c r="O34" s="931"/>
      <c r="P34" s="197"/>
      <c r="Q34" s="214"/>
      <c r="R34" s="219"/>
    </row>
    <row r="35" spans="2:18" ht="30" customHeight="1">
      <c r="B35" s="437">
        <v>25</v>
      </c>
      <c r="C35" s="472"/>
      <c r="D35" s="196"/>
      <c r="E35" s="214"/>
      <c r="F35" s="215"/>
      <c r="G35" s="734"/>
      <c r="H35" s="214"/>
      <c r="I35" s="215"/>
      <c r="J35" s="216"/>
      <c r="K35" s="214"/>
      <c r="L35" s="218"/>
      <c r="M35" s="215"/>
      <c r="N35" s="930"/>
      <c r="O35" s="931"/>
      <c r="P35" s="197"/>
      <c r="Q35" s="214"/>
      <c r="R35" s="219"/>
    </row>
    <row r="36" spans="2:18" ht="30" customHeight="1">
      <c r="B36" s="437">
        <v>26</v>
      </c>
      <c r="C36" s="472"/>
      <c r="D36" s="196"/>
      <c r="E36" s="214"/>
      <c r="F36" s="215"/>
      <c r="G36" s="734"/>
      <c r="H36" s="214"/>
      <c r="I36" s="215"/>
      <c r="J36" s="216"/>
      <c r="K36" s="214"/>
      <c r="L36" s="218"/>
      <c r="M36" s="215"/>
      <c r="N36" s="930"/>
      <c r="O36" s="931"/>
      <c r="P36" s="197"/>
      <c r="Q36" s="214"/>
      <c r="R36" s="219"/>
    </row>
    <row r="37" spans="2:18" ht="30" customHeight="1">
      <c r="B37" s="437">
        <v>27</v>
      </c>
      <c r="C37" s="472"/>
      <c r="D37" s="196"/>
      <c r="E37" s="214"/>
      <c r="F37" s="215"/>
      <c r="G37" s="734"/>
      <c r="H37" s="214"/>
      <c r="I37" s="215"/>
      <c r="J37" s="216"/>
      <c r="K37" s="214"/>
      <c r="L37" s="218"/>
      <c r="M37" s="215"/>
      <c r="N37" s="930"/>
      <c r="O37" s="931"/>
      <c r="P37" s="197"/>
      <c r="Q37" s="214"/>
      <c r="R37" s="219"/>
    </row>
    <row r="38" spans="2:18" ht="30" customHeight="1">
      <c r="B38" s="437">
        <v>28</v>
      </c>
      <c r="C38" s="472"/>
      <c r="D38" s="196"/>
      <c r="E38" s="214"/>
      <c r="F38" s="215"/>
      <c r="G38" s="734"/>
      <c r="H38" s="214"/>
      <c r="I38" s="215"/>
      <c r="J38" s="216"/>
      <c r="K38" s="214"/>
      <c r="L38" s="218"/>
      <c r="M38" s="215"/>
      <c r="N38" s="930"/>
      <c r="O38" s="931"/>
      <c r="P38" s="197"/>
      <c r="Q38" s="214"/>
      <c r="R38" s="219"/>
    </row>
    <row r="39" spans="2:18" ht="30" customHeight="1">
      <c r="B39" s="437">
        <v>29</v>
      </c>
      <c r="C39" s="472"/>
      <c r="D39" s="196"/>
      <c r="E39" s="214"/>
      <c r="F39" s="215"/>
      <c r="G39" s="734"/>
      <c r="H39" s="214"/>
      <c r="I39" s="215"/>
      <c r="J39" s="216"/>
      <c r="K39" s="214"/>
      <c r="L39" s="218"/>
      <c r="M39" s="215"/>
      <c r="N39" s="930"/>
      <c r="O39" s="931"/>
      <c r="P39" s="197"/>
      <c r="Q39" s="214"/>
      <c r="R39" s="219"/>
    </row>
    <row r="40" spans="2:18" ht="30" customHeight="1">
      <c r="B40" s="437">
        <v>30</v>
      </c>
      <c r="C40" s="472"/>
      <c r="D40" s="196"/>
      <c r="E40" s="214"/>
      <c r="F40" s="215"/>
      <c r="G40" s="734"/>
      <c r="H40" s="214"/>
      <c r="I40" s="215"/>
      <c r="J40" s="216"/>
      <c r="K40" s="214"/>
      <c r="L40" s="218"/>
      <c r="M40" s="215"/>
      <c r="N40" s="930"/>
      <c r="O40" s="931"/>
      <c r="P40" s="197"/>
      <c r="Q40" s="214"/>
      <c r="R40" s="219"/>
    </row>
    <row r="41" spans="2:18" ht="30" customHeight="1">
      <c r="B41" s="437">
        <v>31</v>
      </c>
      <c r="C41" s="472"/>
      <c r="D41" s="196"/>
      <c r="E41" s="214"/>
      <c r="F41" s="215"/>
      <c r="G41" s="734"/>
      <c r="H41" s="214"/>
      <c r="I41" s="215"/>
      <c r="J41" s="216"/>
      <c r="K41" s="214"/>
      <c r="L41" s="218"/>
      <c r="M41" s="215"/>
      <c r="N41" s="930"/>
      <c r="O41" s="931"/>
      <c r="P41" s="197"/>
      <c r="Q41" s="214"/>
      <c r="R41" s="219"/>
    </row>
    <row r="42" spans="2:18" ht="30" customHeight="1">
      <c r="B42" s="437">
        <v>32</v>
      </c>
      <c r="C42" s="472"/>
      <c r="D42" s="196"/>
      <c r="E42" s="214"/>
      <c r="F42" s="215"/>
      <c r="G42" s="734"/>
      <c r="H42" s="214"/>
      <c r="I42" s="215"/>
      <c r="J42" s="216"/>
      <c r="K42" s="214"/>
      <c r="L42" s="218"/>
      <c r="M42" s="215"/>
      <c r="N42" s="930"/>
      <c r="O42" s="931"/>
      <c r="P42" s="197"/>
      <c r="Q42" s="214"/>
      <c r="R42" s="219"/>
    </row>
    <row r="43" spans="2:18" ht="30" customHeight="1">
      <c r="B43" s="437">
        <v>33</v>
      </c>
      <c r="C43" s="472"/>
      <c r="D43" s="196"/>
      <c r="E43" s="214"/>
      <c r="F43" s="215"/>
      <c r="G43" s="734"/>
      <c r="H43" s="214"/>
      <c r="I43" s="215"/>
      <c r="J43" s="216"/>
      <c r="K43" s="214"/>
      <c r="L43" s="218"/>
      <c r="M43" s="215"/>
      <c r="N43" s="930"/>
      <c r="O43" s="931"/>
      <c r="P43" s="197"/>
      <c r="Q43" s="214"/>
      <c r="R43" s="219"/>
    </row>
    <row r="44" spans="2:18" ht="30" customHeight="1">
      <c r="B44" s="437">
        <v>34</v>
      </c>
      <c r="C44" s="472"/>
      <c r="D44" s="196"/>
      <c r="E44" s="214"/>
      <c r="F44" s="215"/>
      <c r="G44" s="734"/>
      <c r="H44" s="214"/>
      <c r="I44" s="215"/>
      <c r="J44" s="216"/>
      <c r="K44" s="214"/>
      <c r="L44" s="218"/>
      <c r="M44" s="215"/>
      <c r="N44" s="930"/>
      <c r="O44" s="931"/>
      <c r="P44" s="197"/>
      <c r="Q44" s="214"/>
      <c r="R44" s="219"/>
    </row>
    <row r="45" spans="2:18" ht="30" customHeight="1">
      <c r="B45" s="437">
        <v>35</v>
      </c>
      <c r="C45" s="472"/>
      <c r="D45" s="196"/>
      <c r="E45" s="214"/>
      <c r="F45" s="215"/>
      <c r="G45" s="734"/>
      <c r="H45" s="214"/>
      <c r="I45" s="215"/>
      <c r="J45" s="216"/>
      <c r="K45" s="214"/>
      <c r="L45" s="218"/>
      <c r="M45" s="215"/>
      <c r="N45" s="930"/>
      <c r="O45" s="931"/>
      <c r="P45" s="197"/>
      <c r="Q45" s="214"/>
      <c r="R45" s="219"/>
    </row>
    <row r="46" spans="2:18" ht="30" customHeight="1">
      <c r="B46" s="437">
        <v>36</v>
      </c>
      <c r="C46" s="472"/>
      <c r="D46" s="196"/>
      <c r="E46" s="214"/>
      <c r="F46" s="215"/>
      <c r="G46" s="734"/>
      <c r="H46" s="214"/>
      <c r="I46" s="215"/>
      <c r="J46" s="216"/>
      <c r="K46" s="214"/>
      <c r="L46" s="218"/>
      <c r="M46" s="215"/>
      <c r="N46" s="930"/>
      <c r="O46" s="931"/>
      <c r="P46" s="197"/>
      <c r="Q46" s="214"/>
      <c r="R46" s="219"/>
    </row>
    <row r="47" spans="2:18" ht="30" customHeight="1">
      <c r="B47" s="437">
        <v>37</v>
      </c>
      <c r="C47" s="472"/>
      <c r="D47" s="196"/>
      <c r="E47" s="214"/>
      <c r="F47" s="215"/>
      <c r="G47" s="734"/>
      <c r="H47" s="214"/>
      <c r="I47" s="215"/>
      <c r="J47" s="216"/>
      <c r="K47" s="214"/>
      <c r="L47" s="218"/>
      <c r="M47" s="215"/>
      <c r="N47" s="930"/>
      <c r="O47" s="931"/>
      <c r="P47" s="197"/>
      <c r="Q47" s="214"/>
      <c r="R47" s="219"/>
    </row>
    <row r="48" spans="2:18" ht="30" customHeight="1">
      <c r="B48" s="437">
        <v>38</v>
      </c>
      <c r="C48" s="472"/>
      <c r="D48" s="196"/>
      <c r="E48" s="214"/>
      <c r="F48" s="215"/>
      <c r="G48" s="734"/>
      <c r="H48" s="214"/>
      <c r="I48" s="215"/>
      <c r="J48" s="216"/>
      <c r="K48" s="214"/>
      <c r="L48" s="218"/>
      <c r="M48" s="215"/>
      <c r="N48" s="930"/>
      <c r="O48" s="931"/>
      <c r="P48" s="197"/>
      <c r="Q48" s="214"/>
      <c r="R48" s="219"/>
    </row>
    <row r="49" spans="2:18" ht="30" customHeight="1">
      <c r="B49" s="437">
        <v>39</v>
      </c>
      <c r="C49" s="472"/>
      <c r="D49" s="196"/>
      <c r="E49" s="214"/>
      <c r="F49" s="215"/>
      <c r="G49" s="734"/>
      <c r="H49" s="214"/>
      <c r="I49" s="215"/>
      <c r="J49" s="216"/>
      <c r="K49" s="214"/>
      <c r="L49" s="218"/>
      <c r="M49" s="215"/>
      <c r="N49" s="930"/>
      <c r="O49" s="931"/>
      <c r="P49" s="197"/>
      <c r="Q49" s="214"/>
      <c r="R49" s="219"/>
    </row>
    <row r="50" spans="2:18" ht="30" customHeight="1">
      <c r="B50" s="437">
        <v>40</v>
      </c>
      <c r="C50" s="472"/>
      <c r="D50" s="196"/>
      <c r="E50" s="214"/>
      <c r="F50" s="215"/>
      <c r="G50" s="734"/>
      <c r="H50" s="214"/>
      <c r="I50" s="215"/>
      <c r="J50" s="216"/>
      <c r="K50" s="214"/>
      <c r="L50" s="218"/>
      <c r="M50" s="215"/>
      <c r="N50" s="930"/>
      <c r="O50" s="931"/>
      <c r="P50" s="197"/>
      <c r="Q50" s="214"/>
      <c r="R50" s="219"/>
    </row>
    <row r="51" spans="2:18" ht="30" customHeight="1">
      <c r="B51" s="437">
        <v>41</v>
      </c>
      <c r="C51" s="472"/>
      <c r="D51" s="196"/>
      <c r="E51" s="214"/>
      <c r="F51" s="215"/>
      <c r="G51" s="734"/>
      <c r="H51" s="214"/>
      <c r="I51" s="215"/>
      <c r="J51" s="216"/>
      <c r="K51" s="214"/>
      <c r="L51" s="218"/>
      <c r="M51" s="215"/>
      <c r="N51" s="930"/>
      <c r="O51" s="931"/>
      <c r="P51" s="197"/>
      <c r="Q51" s="214"/>
      <c r="R51" s="219"/>
    </row>
    <row r="52" spans="2:18" ht="30" customHeight="1">
      <c r="B52" s="437">
        <v>42</v>
      </c>
      <c r="C52" s="472"/>
      <c r="D52" s="196"/>
      <c r="E52" s="214"/>
      <c r="F52" s="215"/>
      <c r="G52" s="734"/>
      <c r="H52" s="214"/>
      <c r="I52" s="215"/>
      <c r="J52" s="216"/>
      <c r="K52" s="214"/>
      <c r="L52" s="218"/>
      <c r="M52" s="215"/>
      <c r="N52" s="930"/>
      <c r="O52" s="931"/>
      <c r="P52" s="197"/>
      <c r="Q52" s="214"/>
      <c r="R52" s="219"/>
    </row>
    <row r="53" spans="2:18" ht="30" customHeight="1">
      <c r="B53" s="437">
        <v>43</v>
      </c>
      <c r="C53" s="472"/>
      <c r="D53" s="196"/>
      <c r="E53" s="214"/>
      <c r="F53" s="215"/>
      <c r="G53" s="734"/>
      <c r="H53" s="214"/>
      <c r="I53" s="215"/>
      <c r="J53" s="216"/>
      <c r="K53" s="214"/>
      <c r="L53" s="218"/>
      <c r="M53" s="215"/>
      <c r="N53" s="930"/>
      <c r="O53" s="931"/>
      <c r="P53" s="197"/>
      <c r="Q53" s="214"/>
      <c r="R53" s="219"/>
    </row>
    <row r="54" spans="2:18" ht="30" customHeight="1">
      <c r="B54" s="437">
        <v>44</v>
      </c>
      <c r="C54" s="472"/>
      <c r="D54" s="196"/>
      <c r="E54" s="214"/>
      <c r="F54" s="215"/>
      <c r="G54" s="734"/>
      <c r="H54" s="214"/>
      <c r="I54" s="215"/>
      <c r="J54" s="216"/>
      <c r="K54" s="214"/>
      <c r="L54" s="218"/>
      <c r="M54" s="215"/>
      <c r="N54" s="930"/>
      <c r="O54" s="931"/>
      <c r="P54" s="197"/>
      <c r="Q54" s="214"/>
      <c r="R54" s="219"/>
    </row>
    <row r="55" spans="2:18" ht="30" customHeight="1">
      <c r="B55" s="437">
        <v>45</v>
      </c>
      <c r="C55" s="472"/>
      <c r="D55" s="196"/>
      <c r="E55" s="214"/>
      <c r="F55" s="215"/>
      <c r="G55" s="734"/>
      <c r="H55" s="214"/>
      <c r="I55" s="215"/>
      <c r="J55" s="216"/>
      <c r="K55" s="214"/>
      <c r="L55" s="218"/>
      <c r="M55" s="215"/>
      <c r="N55" s="930"/>
      <c r="O55" s="931"/>
      <c r="P55" s="197"/>
      <c r="Q55" s="214"/>
      <c r="R55" s="219"/>
    </row>
    <row r="56" spans="2:18" ht="30" customHeight="1">
      <c r="B56" s="437">
        <v>46</v>
      </c>
      <c r="C56" s="472"/>
      <c r="D56" s="196"/>
      <c r="E56" s="214"/>
      <c r="F56" s="215"/>
      <c r="G56" s="734"/>
      <c r="H56" s="214"/>
      <c r="I56" s="215"/>
      <c r="J56" s="216"/>
      <c r="K56" s="214"/>
      <c r="L56" s="218"/>
      <c r="M56" s="215"/>
      <c r="N56" s="930"/>
      <c r="O56" s="931"/>
      <c r="P56" s="197"/>
      <c r="Q56" s="214"/>
      <c r="R56" s="219"/>
    </row>
    <row r="57" spans="2:18" ht="30" customHeight="1">
      <c r="B57" s="437">
        <v>47</v>
      </c>
      <c r="C57" s="472"/>
      <c r="D57" s="196"/>
      <c r="E57" s="214"/>
      <c r="F57" s="215"/>
      <c r="G57" s="734"/>
      <c r="H57" s="214"/>
      <c r="I57" s="215"/>
      <c r="J57" s="216"/>
      <c r="K57" s="214"/>
      <c r="L57" s="218"/>
      <c r="M57" s="215"/>
      <c r="N57" s="930"/>
      <c r="O57" s="931"/>
      <c r="P57" s="197"/>
      <c r="Q57" s="214"/>
      <c r="R57" s="219"/>
    </row>
    <row r="58" spans="2:18" ht="30" customHeight="1">
      <c r="B58" s="437">
        <v>48</v>
      </c>
      <c r="C58" s="472"/>
      <c r="D58" s="196"/>
      <c r="E58" s="214"/>
      <c r="F58" s="215"/>
      <c r="G58" s="734"/>
      <c r="H58" s="214"/>
      <c r="I58" s="215"/>
      <c r="J58" s="216"/>
      <c r="K58" s="214"/>
      <c r="L58" s="218"/>
      <c r="M58" s="215"/>
      <c r="N58" s="930"/>
      <c r="O58" s="931"/>
      <c r="P58" s="197"/>
      <c r="Q58" s="214"/>
      <c r="R58" s="219"/>
    </row>
    <row r="59" spans="2:18" ht="30" customHeight="1">
      <c r="B59" s="437">
        <v>49</v>
      </c>
      <c r="C59" s="472"/>
      <c r="D59" s="196"/>
      <c r="E59" s="214"/>
      <c r="F59" s="215"/>
      <c r="G59" s="734"/>
      <c r="H59" s="214"/>
      <c r="I59" s="215"/>
      <c r="J59" s="216"/>
      <c r="K59" s="214"/>
      <c r="L59" s="218"/>
      <c r="M59" s="215"/>
      <c r="N59" s="930"/>
      <c r="O59" s="931"/>
      <c r="P59" s="197"/>
      <c r="Q59" s="214"/>
      <c r="R59" s="219"/>
    </row>
    <row r="60" spans="2:18" ht="30" customHeight="1" thickBot="1">
      <c r="B60" s="437">
        <v>50</v>
      </c>
      <c r="C60" s="221"/>
      <c r="D60" s="198"/>
      <c r="E60" s="220"/>
      <c r="F60" s="221"/>
      <c r="G60" s="735"/>
      <c r="H60" s="220"/>
      <c r="I60" s="221"/>
      <c r="J60" s="222"/>
      <c r="K60" s="220"/>
      <c r="L60" s="223"/>
      <c r="M60" s="221"/>
      <c r="N60" s="932"/>
      <c r="O60" s="933"/>
      <c r="P60" s="199"/>
      <c r="Q60" s="220"/>
      <c r="R60" s="224"/>
    </row>
    <row r="61" spans="2:18" ht="13.8" thickTop="1">
      <c r="B61" s="1014"/>
      <c r="C61" s="1015"/>
      <c r="D61" s="1016"/>
      <c r="E61" s="1017"/>
      <c r="F61" s="1018"/>
      <c r="G61" s="1017"/>
      <c r="H61" s="1017"/>
      <c r="I61" s="1017"/>
      <c r="J61" s="1017"/>
      <c r="K61" s="1017"/>
      <c r="L61" s="1017"/>
      <c r="M61" s="1017"/>
      <c r="N61" s="1017"/>
      <c r="O61" s="1017"/>
      <c r="P61" s="1017"/>
      <c r="Q61" s="1017"/>
      <c r="R61" s="1017"/>
    </row>
    <row r="62" spans="2:18">
      <c r="B62" s="435"/>
      <c r="C62" s="39"/>
      <c r="D62" s="38"/>
      <c r="E62" s="192"/>
      <c r="F62" s="38"/>
      <c r="G62" s="38"/>
      <c r="H62" s="38"/>
      <c r="I62" s="38"/>
      <c r="J62" s="38"/>
      <c r="K62" s="38"/>
      <c r="L62" s="38"/>
      <c r="M62" s="38"/>
      <c r="N62" s="38"/>
      <c r="O62" s="38"/>
      <c r="P62" s="38"/>
      <c r="Q62" s="38"/>
      <c r="R62" s="38"/>
    </row>
    <row r="63" spans="2:18">
      <c r="B63" s="26"/>
      <c r="C63" s="39"/>
      <c r="D63" s="38"/>
      <c r="E63" s="167"/>
      <c r="F63" s="38"/>
      <c r="G63" s="38"/>
      <c r="H63" s="38"/>
      <c r="I63" s="38"/>
      <c r="J63" s="38"/>
      <c r="K63" s="38"/>
      <c r="L63" s="38"/>
      <c r="M63" s="38"/>
      <c r="N63" s="38"/>
      <c r="O63" s="38"/>
      <c r="P63" s="38"/>
      <c r="Q63" s="38"/>
      <c r="R63" s="38"/>
    </row>
    <row r="64" spans="2:18">
      <c r="B64" s="26"/>
      <c r="C64" s="38"/>
      <c r="D64" s="38"/>
      <c r="E64" s="38"/>
      <c r="F64" s="38"/>
      <c r="G64" s="38"/>
      <c r="H64" s="38"/>
      <c r="I64" s="38"/>
      <c r="J64" s="38"/>
      <c r="K64" s="38"/>
      <c r="L64" s="38"/>
      <c r="M64" s="38"/>
      <c r="N64" s="38"/>
      <c r="O64" s="38"/>
      <c r="P64" s="38"/>
      <c r="Q64" s="38"/>
      <c r="R64" s="38"/>
    </row>
    <row r="65" spans="3:18">
      <c r="C65" s="172"/>
      <c r="D65" s="3"/>
      <c r="E65" s="3"/>
      <c r="F65" s="3"/>
      <c r="G65" s="3"/>
      <c r="H65" s="3"/>
      <c r="I65" s="3"/>
      <c r="J65" s="3"/>
      <c r="K65" s="3"/>
      <c r="L65" s="3"/>
      <c r="M65" s="3"/>
      <c r="N65" s="3"/>
      <c r="O65" s="3"/>
      <c r="P65" s="3"/>
      <c r="Q65" s="3"/>
      <c r="R65" s="3"/>
    </row>
    <row r="68" spans="3:18">
      <c r="C68" s="1374"/>
      <c r="D68" s="1374"/>
      <c r="E68" s="1374"/>
      <c r="F68" s="1374"/>
      <c r="G68" s="1374"/>
      <c r="H68" s="1374"/>
      <c r="I68" s="1374"/>
      <c r="J68" s="1374"/>
      <c r="K68" s="1374"/>
      <c r="L68" s="1374"/>
      <c r="M68" s="1374"/>
      <c r="N68" s="1374"/>
      <c r="O68" s="1374"/>
      <c r="P68" s="1374"/>
      <c r="Q68" s="1374"/>
      <c r="R68" s="1374"/>
    </row>
    <row r="69" spans="3:18">
      <c r="C69" s="4"/>
      <c r="D69" s="130"/>
      <c r="E69" s="130"/>
      <c r="F69" s="130"/>
      <c r="G69" s="130"/>
      <c r="H69" s="130"/>
      <c r="I69" s="130"/>
      <c r="J69" s="130"/>
      <c r="K69" s="130"/>
      <c r="L69" s="130"/>
      <c r="M69" s="130"/>
      <c r="N69" s="130"/>
      <c r="O69" s="130"/>
      <c r="P69" s="130"/>
      <c r="Q69" s="130"/>
      <c r="R69" s="130"/>
    </row>
  </sheetData>
  <sheetProtection formatCells="0" formatColumns="0" formatRows="0" insertRows="0" deleteRows="0"/>
  <mergeCells count="14">
    <mergeCell ref="T13:AI13"/>
    <mergeCell ref="B6:B7"/>
    <mergeCell ref="N3:O3"/>
    <mergeCell ref="N4:O4"/>
    <mergeCell ref="C68:R68"/>
    <mergeCell ref="H6:I6"/>
    <mergeCell ref="D6:D7"/>
    <mergeCell ref="P6:P7"/>
    <mergeCell ref="Q6:R6"/>
    <mergeCell ref="N6:O6"/>
    <mergeCell ref="J6:M6"/>
    <mergeCell ref="C6:C7"/>
    <mergeCell ref="E6:F6"/>
    <mergeCell ref="G6:G7"/>
  </mergeCells>
  <phoneticPr fontId="2"/>
  <dataValidations xWindow="542" yWindow="464" count="5">
    <dataValidation type="custom" allowBlank="1" showInputMessage="1" showErrorMessage="1" sqref="E3 P3:P4 D61 E62" xr:uid="{00000000-0002-0000-0700-000000000000}">
      <formula1>""</formula1>
    </dataValidation>
    <dataValidation type="list" allowBlank="1" showInputMessage="1" showErrorMessage="1" prompt="リストから選択してください" sqref="J8" xr:uid="{00000000-0002-0000-0700-000001000000}">
      <formula1>$AJ$5:$AJ$11</formula1>
    </dataValidation>
    <dataValidation type="list" allowBlank="1" showInputMessage="1" showErrorMessage="1" sqref="Q11:R60 H11:I60 E11:F60" xr:uid="{00000000-0002-0000-0700-000002000000}">
      <formula1>"○"</formula1>
    </dataValidation>
    <dataValidation type="list" allowBlank="1" showInputMessage="1" showErrorMessage="1" prompt="リストから選択してください" sqref="J9:J60" xr:uid="{00000000-0002-0000-0700-000003000000}">
      <formula1>$AJ$5:$AJ$10</formula1>
    </dataValidation>
    <dataValidation type="list" allowBlank="1" showInputMessage="1" showErrorMessage="1" prompt="ﾘｽﾄから選択してください" sqref="L8:L60" xr:uid="{00000000-0002-0000-0700-000004000000}">
      <formula1>$AK$5:$AK$10</formula1>
    </dataValidation>
  </dataValidations>
  <pageMargins left="0.39370078740157483" right="0.39370078740157483" top="0.59055118110236227" bottom="0.59055118110236227" header="0.39370078740157483" footer="0.31496062992125984"/>
  <pageSetup paperSize="9" scale="58" orientation="portrait" r:id="rId1"/>
  <headerFooter alignWithMargins="0">
    <oddHeader>&amp;R&amp;10&amp;F</oddHeader>
  </headerFooter>
  <rowBreaks count="1" manualBreakCount="1">
    <brk id="46" max="17" man="1"/>
  </rowBreaks>
  <colBreaks count="1" manualBreakCount="1">
    <brk id="18" max="21" man="1"/>
  </colBreaks>
  <cellWatches>
    <cellWatch r="AJ11"/>
  </cellWatch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78"/>
  <sheetViews>
    <sheetView showZeros="0" view="pageBreakPreview" zoomScale="90" zoomScaleNormal="100" zoomScaleSheetLayoutView="90" workbookViewId="0">
      <selection activeCell="D4" sqref="D4:J4"/>
    </sheetView>
  </sheetViews>
  <sheetFormatPr defaultRowHeight="13.2"/>
  <cols>
    <col min="1" max="1" width="3.33203125" customWidth="1"/>
    <col min="2" max="2" width="6.109375" style="1" customWidth="1"/>
    <col min="3" max="3" width="4.33203125" style="1" customWidth="1"/>
    <col min="4" max="4" width="9.33203125" customWidth="1"/>
    <col min="5" max="5" width="11.6640625" customWidth="1"/>
    <col min="6" max="9" width="10.6640625" customWidth="1"/>
    <col min="10" max="10" width="9" customWidth="1"/>
    <col min="11" max="11" width="10.88671875" customWidth="1"/>
    <col min="12" max="12" width="2.33203125" customWidth="1"/>
  </cols>
  <sheetData>
    <row r="1" spans="1:11" ht="30.75" customHeight="1">
      <c r="A1" s="2" t="s">
        <v>683</v>
      </c>
    </row>
    <row r="2" spans="1:11" ht="10.5" customHeight="1" thickBot="1"/>
    <row r="3" spans="1:11" ht="29.25" customHeight="1">
      <c r="B3" s="1658" t="s">
        <v>54</v>
      </c>
      <c r="C3" s="1659"/>
      <c r="D3" s="75" t="s">
        <v>79</v>
      </c>
      <c r="E3" s="1694" t="str">
        <f>入力表!B53</f>
        <v>ウクライナ避難民向け職業訓練</v>
      </c>
      <c r="F3" s="1365"/>
      <c r="G3" s="1365"/>
      <c r="H3" s="1365"/>
      <c r="I3" s="1365"/>
      <c r="J3" s="1366"/>
    </row>
    <row r="4" spans="1:11" ht="29.25" customHeight="1" thickBot="1">
      <c r="B4" s="1660" t="s">
        <v>16</v>
      </c>
      <c r="C4" s="1661"/>
      <c r="D4" s="1668">
        <f>入力表!C53</f>
        <v>0</v>
      </c>
      <c r="E4" s="1669"/>
      <c r="F4" s="1669"/>
      <c r="G4" s="1669"/>
      <c r="H4" s="1669"/>
      <c r="I4" s="1669"/>
      <c r="J4" s="1670"/>
    </row>
    <row r="5" spans="1:11" ht="29.25" customHeight="1">
      <c r="B5" s="137"/>
      <c r="C5" s="137"/>
      <c r="D5" s="156"/>
      <c r="E5" s="156"/>
      <c r="F5" s="156"/>
      <c r="G5" s="156"/>
      <c r="H5" s="156"/>
      <c r="I5" s="156"/>
      <c r="J5" s="156"/>
    </row>
    <row r="6" spans="1:11" ht="36" customHeight="1" thickBot="1">
      <c r="B6" s="59" t="s">
        <v>42</v>
      </c>
      <c r="C6" s="6"/>
      <c r="D6" s="19"/>
      <c r="E6" s="1064" t="s">
        <v>653</v>
      </c>
      <c r="F6" s="19"/>
      <c r="G6" s="19"/>
      <c r="H6" s="6" t="s">
        <v>74</v>
      </c>
      <c r="I6" s="6"/>
      <c r="J6" s="6"/>
      <c r="K6" s="7"/>
    </row>
    <row r="7" spans="1:11" ht="13.5" customHeight="1">
      <c r="B7" s="1662" t="s">
        <v>166</v>
      </c>
      <c r="C7" s="1663"/>
      <c r="D7" s="1650">
        <f>SUM(F8,H8)</f>
        <v>0</v>
      </c>
      <c r="E7" s="154"/>
      <c r="F7" s="155"/>
      <c r="G7" s="155"/>
      <c r="H7" s="158"/>
      <c r="I7" s="1666" t="s">
        <v>75</v>
      </c>
      <c r="J7" s="1648">
        <v>6</v>
      </c>
      <c r="K7" s="1103"/>
    </row>
    <row r="8" spans="1:11" ht="40.5" customHeight="1">
      <c r="B8" s="1427"/>
      <c r="C8" s="1433"/>
      <c r="D8" s="1651"/>
      <c r="E8" s="157" t="s">
        <v>207</v>
      </c>
      <c r="F8" s="343">
        <f>入力表!D13</f>
        <v>0</v>
      </c>
      <c r="G8" s="153" t="s">
        <v>208</v>
      </c>
      <c r="H8" s="204">
        <f>入力表!E13</f>
        <v>0</v>
      </c>
      <c r="I8" s="1667"/>
      <c r="J8" s="1649"/>
      <c r="K8" s="1104"/>
    </row>
    <row r="9" spans="1:11" ht="43.5" customHeight="1" thickBot="1">
      <c r="B9" s="60"/>
      <c r="C9" s="61"/>
      <c r="D9" s="1664" t="s">
        <v>140</v>
      </c>
      <c r="E9" s="1665"/>
      <c r="F9" s="1664" t="s">
        <v>25</v>
      </c>
      <c r="G9" s="1671"/>
      <c r="H9" s="1671"/>
      <c r="I9" s="1665"/>
      <c r="J9" s="1096" t="s">
        <v>18</v>
      </c>
      <c r="K9" s="1105" t="s">
        <v>705</v>
      </c>
    </row>
    <row r="10" spans="1:11" s="201" customFormat="1" ht="18" customHeight="1" thickTop="1">
      <c r="B10" s="1691" t="s">
        <v>652</v>
      </c>
      <c r="C10" s="211"/>
      <c r="D10" s="1655"/>
      <c r="E10" s="1654"/>
      <c r="F10" s="1652"/>
      <c r="G10" s="1653"/>
      <c r="H10" s="1653"/>
      <c r="I10" s="1654"/>
      <c r="J10" s="1093"/>
      <c r="K10" s="1109"/>
    </row>
    <row r="11" spans="1:11" s="201" customFormat="1" ht="18" customHeight="1">
      <c r="B11" s="1692"/>
      <c r="C11" s="203"/>
      <c r="D11" s="1656"/>
      <c r="E11" s="1657"/>
      <c r="F11" s="1630"/>
      <c r="G11" s="1631"/>
      <c r="H11" s="1631"/>
      <c r="I11" s="1632"/>
      <c r="J11" s="1094"/>
      <c r="K11" s="1106"/>
    </row>
    <row r="12" spans="1:11" s="201" customFormat="1" ht="18" customHeight="1">
      <c r="B12" s="1692"/>
      <c r="C12" s="203"/>
      <c r="D12" s="1656"/>
      <c r="E12" s="1657"/>
      <c r="F12" s="1630"/>
      <c r="G12" s="1631"/>
      <c r="H12" s="1631"/>
      <c r="I12" s="1632"/>
      <c r="J12" s="1094"/>
      <c r="K12" s="1106"/>
    </row>
    <row r="13" spans="1:11" s="201" customFormat="1" ht="18" customHeight="1">
      <c r="B13" s="1692"/>
      <c r="C13" s="203"/>
      <c r="D13" s="1656"/>
      <c r="E13" s="1657"/>
      <c r="F13" s="1630"/>
      <c r="G13" s="1631"/>
      <c r="H13" s="1631"/>
      <c r="I13" s="1632"/>
      <c r="J13" s="1094"/>
      <c r="K13" s="1106"/>
    </row>
    <row r="14" spans="1:11" s="201" customFormat="1" ht="18" customHeight="1">
      <c r="B14" s="1692"/>
      <c r="C14" s="203"/>
      <c r="D14" s="1656"/>
      <c r="E14" s="1657"/>
      <c r="F14" s="1630"/>
      <c r="G14" s="1631"/>
      <c r="H14" s="1631"/>
      <c r="I14" s="1632"/>
      <c r="J14" s="1094"/>
      <c r="K14" s="1106"/>
    </row>
    <row r="15" spans="1:11" s="201" customFormat="1" ht="18" customHeight="1">
      <c r="B15" s="1692"/>
      <c r="C15" s="203"/>
      <c r="D15" s="1656"/>
      <c r="E15" s="1657"/>
      <c r="F15" s="1630"/>
      <c r="G15" s="1631"/>
      <c r="H15" s="1631"/>
      <c r="I15" s="1632"/>
      <c r="J15" s="1094"/>
      <c r="K15" s="1106"/>
    </row>
    <row r="16" spans="1:11" s="201" customFormat="1" ht="18" customHeight="1">
      <c r="B16" s="1692"/>
      <c r="C16" s="203"/>
      <c r="D16" s="1656"/>
      <c r="E16" s="1657"/>
      <c r="F16" s="1630"/>
      <c r="G16" s="1631"/>
      <c r="H16" s="1631"/>
      <c r="I16" s="1632"/>
      <c r="J16" s="1094"/>
      <c r="K16" s="1106"/>
    </row>
    <row r="17" spans="2:11" s="201" customFormat="1" ht="18" customHeight="1">
      <c r="B17" s="1692"/>
      <c r="C17" s="203" t="s">
        <v>263</v>
      </c>
      <c r="D17" s="1656"/>
      <c r="E17" s="1657"/>
      <c r="F17" s="1630"/>
      <c r="G17" s="1631"/>
      <c r="H17" s="1631"/>
      <c r="I17" s="1632"/>
      <c r="J17" s="1094"/>
      <c r="K17" s="1106"/>
    </row>
    <row r="18" spans="2:11" s="201" customFormat="1" ht="18" customHeight="1">
      <c r="B18" s="1692"/>
      <c r="C18" s="203"/>
      <c r="D18" s="1656"/>
      <c r="E18" s="1657"/>
      <c r="F18" s="1630"/>
      <c r="G18" s="1631"/>
      <c r="H18" s="1631"/>
      <c r="I18" s="1632"/>
      <c r="J18" s="1094"/>
      <c r="K18" s="1106"/>
    </row>
    <row r="19" spans="2:11" s="201" customFormat="1" ht="18" customHeight="1">
      <c r="B19" s="1692"/>
      <c r="C19" s="203"/>
      <c r="D19" s="1637"/>
      <c r="E19" s="1672"/>
      <c r="F19" s="1633"/>
      <c r="G19" s="1631"/>
      <c r="H19" s="1631"/>
      <c r="I19" s="1632"/>
      <c r="J19" s="1094"/>
      <c r="K19" s="1106"/>
    </row>
    <row r="20" spans="2:11" s="201" customFormat="1" ht="18" customHeight="1">
      <c r="B20" s="1692"/>
      <c r="C20" s="203"/>
      <c r="D20" s="1637"/>
      <c r="E20" s="1672"/>
      <c r="F20" s="1633"/>
      <c r="G20" s="1631"/>
      <c r="H20" s="1631"/>
      <c r="I20" s="1632"/>
      <c r="J20" s="1094"/>
      <c r="K20" s="1106"/>
    </row>
    <row r="21" spans="2:11" s="201" customFormat="1" ht="18" customHeight="1">
      <c r="B21" s="1692"/>
      <c r="C21" s="203"/>
      <c r="D21" s="1637"/>
      <c r="E21" s="1672"/>
      <c r="F21" s="1633"/>
      <c r="G21" s="1631"/>
      <c r="H21" s="1631"/>
      <c r="I21" s="1632"/>
      <c r="J21" s="1094"/>
      <c r="K21" s="1106"/>
    </row>
    <row r="22" spans="2:11" s="201" customFormat="1" ht="18" customHeight="1">
      <c r="B22" s="1692"/>
      <c r="C22" s="203"/>
      <c r="D22" s="1637"/>
      <c r="E22" s="1672"/>
      <c r="F22" s="1633"/>
      <c r="G22" s="1631"/>
      <c r="H22" s="1631"/>
      <c r="I22" s="1632"/>
      <c r="J22" s="1094"/>
      <c r="K22" s="1106"/>
    </row>
    <row r="23" spans="2:11" s="201" customFormat="1" ht="18" customHeight="1">
      <c r="B23" s="1692"/>
      <c r="C23" s="203"/>
      <c r="D23" s="1637"/>
      <c r="E23" s="1672"/>
      <c r="F23" s="1633"/>
      <c r="G23" s="1631"/>
      <c r="H23" s="1631"/>
      <c r="I23" s="1632"/>
      <c r="J23" s="1094"/>
      <c r="K23" s="1106"/>
    </row>
    <row r="24" spans="2:11" s="201" customFormat="1" ht="18" customHeight="1">
      <c r="B24" s="1692"/>
      <c r="C24" s="203"/>
      <c r="D24" s="1637"/>
      <c r="E24" s="1672"/>
      <c r="F24" s="1633"/>
      <c r="G24" s="1631"/>
      <c r="H24" s="1631"/>
      <c r="I24" s="1632"/>
      <c r="J24" s="1094"/>
      <c r="K24" s="1106"/>
    </row>
    <row r="25" spans="2:11" s="201" customFormat="1" ht="18" customHeight="1">
      <c r="B25" s="1692"/>
      <c r="C25" s="203"/>
      <c r="D25" s="1637"/>
      <c r="E25" s="1672"/>
      <c r="F25" s="1633"/>
      <c r="G25" s="1631"/>
      <c r="H25" s="1631"/>
      <c r="I25" s="1632"/>
      <c r="J25" s="1094"/>
      <c r="K25" s="1106"/>
    </row>
    <row r="26" spans="2:11" s="201" customFormat="1" ht="18" customHeight="1">
      <c r="B26" s="1692"/>
      <c r="C26" s="203"/>
      <c r="D26" s="1637"/>
      <c r="E26" s="1672"/>
      <c r="F26" s="1633"/>
      <c r="G26" s="1631"/>
      <c r="H26" s="1631"/>
      <c r="I26" s="1632"/>
      <c r="J26" s="1094"/>
      <c r="K26" s="1106"/>
    </row>
    <row r="27" spans="2:11" s="201" customFormat="1" ht="18" customHeight="1">
      <c r="B27" s="1692"/>
      <c r="C27" s="203" t="s">
        <v>264</v>
      </c>
      <c r="D27" s="1637"/>
      <c r="E27" s="1672"/>
      <c r="F27" s="1633"/>
      <c r="G27" s="1631"/>
      <c r="H27" s="1631"/>
      <c r="I27" s="1632"/>
      <c r="J27" s="1094"/>
      <c r="K27" s="1106"/>
    </row>
    <row r="28" spans="2:11" s="201" customFormat="1" ht="18" customHeight="1">
      <c r="B28" s="1692"/>
      <c r="C28" s="203"/>
      <c r="D28" s="1637"/>
      <c r="E28" s="1672"/>
      <c r="F28" s="1633"/>
      <c r="G28" s="1631"/>
      <c r="H28" s="1631"/>
      <c r="I28" s="1632"/>
      <c r="J28" s="1094"/>
      <c r="K28" s="1106"/>
    </row>
    <row r="29" spans="2:11" s="201" customFormat="1" ht="18" customHeight="1">
      <c r="B29" s="1692"/>
      <c r="C29" s="203"/>
      <c r="D29" s="1637"/>
      <c r="E29" s="1672"/>
      <c r="F29" s="1633"/>
      <c r="G29" s="1631"/>
      <c r="H29" s="1631"/>
      <c r="I29" s="1632"/>
      <c r="J29" s="1094"/>
      <c r="K29" s="1106"/>
    </row>
    <row r="30" spans="2:11" s="201" customFormat="1" ht="18" customHeight="1">
      <c r="B30" s="1692"/>
      <c r="C30" s="203"/>
      <c r="D30" s="1637"/>
      <c r="E30" s="1672"/>
      <c r="F30" s="1633"/>
      <c r="G30" s="1631"/>
      <c r="H30" s="1631"/>
      <c r="I30" s="1632"/>
      <c r="J30" s="1094"/>
      <c r="K30" s="1106"/>
    </row>
    <row r="31" spans="2:11" s="201" customFormat="1" ht="18" customHeight="1">
      <c r="B31" s="1692"/>
      <c r="C31" s="203"/>
      <c r="D31" s="1637"/>
      <c r="E31" s="1672"/>
      <c r="F31" s="1633"/>
      <c r="G31" s="1631"/>
      <c r="H31" s="1631"/>
      <c r="I31" s="1632"/>
      <c r="J31" s="1094"/>
      <c r="K31" s="1106"/>
    </row>
    <row r="32" spans="2:11" s="201" customFormat="1" ht="18" customHeight="1">
      <c r="B32" s="1692"/>
      <c r="C32" s="203"/>
      <c r="D32" s="1637"/>
      <c r="E32" s="1672"/>
      <c r="F32" s="1633"/>
      <c r="G32" s="1631"/>
      <c r="H32" s="1631"/>
      <c r="I32" s="1632"/>
      <c r="J32" s="1094"/>
      <c r="K32" s="1106"/>
    </row>
    <row r="33" spans="2:11" s="201" customFormat="1" ht="18" customHeight="1">
      <c r="B33" s="1692"/>
      <c r="C33" s="203"/>
      <c r="D33" s="1637"/>
      <c r="E33" s="1672"/>
      <c r="F33" s="1633"/>
      <c r="G33" s="1631"/>
      <c r="H33" s="1631"/>
      <c r="I33" s="1632"/>
      <c r="J33" s="1094"/>
      <c r="K33" s="1106"/>
    </row>
    <row r="34" spans="2:11" s="201" customFormat="1" ht="18" customHeight="1">
      <c r="B34" s="1692"/>
      <c r="C34" s="203"/>
      <c r="D34" s="1637"/>
      <c r="E34" s="1672"/>
      <c r="F34" s="1633"/>
      <c r="G34" s="1631"/>
      <c r="H34" s="1631"/>
      <c r="I34" s="1632"/>
      <c r="J34" s="1094"/>
      <c r="K34" s="1106"/>
    </row>
    <row r="35" spans="2:11" s="201" customFormat="1" ht="18" customHeight="1">
      <c r="B35" s="1692"/>
      <c r="C35" s="203"/>
      <c r="D35" s="1637"/>
      <c r="E35" s="1672"/>
      <c r="F35" s="1633"/>
      <c r="G35" s="1631"/>
      <c r="H35" s="1631"/>
      <c r="I35" s="1632"/>
      <c r="J35" s="1094"/>
      <c r="K35" s="1106"/>
    </row>
    <row r="36" spans="2:11" s="201" customFormat="1" ht="18" customHeight="1">
      <c r="B36" s="1692"/>
      <c r="C36" s="203"/>
      <c r="D36" s="1637"/>
      <c r="E36" s="1672"/>
      <c r="F36" s="1633"/>
      <c r="G36" s="1631"/>
      <c r="H36" s="1631"/>
      <c r="I36" s="1632"/>
      <c r="J36" s="1094"/>
      <c r="K36" s="1106"/>
    </row>
    <row r="37" spans="2:11" s="201" customFormat="1" ht="18" customHeight="1" thickBot="1">
      <c r="B37" s="1692"/>
      <c r="C37" s="203"/>
      <c r="D37" s="1673"/>
      <c r="E37" s="1674"/>
      <c r="F37" s="1634"/>
      <c r="G37" s="1635"/>
      <c r="H37" s="1635"/>
      <c r="I37" s="1636"/>
      <c r="J37" s="1108"/>
      <c r="K37" s="1106"/>
    </row>
    <row r="38" spans="2:11" s="26" customFormat="1" ht="27" customHeight="1" thickTop="1" thickBot="1">
      <c r="B38" s="210"/>
      <c r="C38" s="190"/>
      <c r="D38" s="1681"/>
      <c r="E38" s="1682"/>
      <c r="F38" s="341"/>
      <c r="G38" s="342"/>
      <c r="H38" s="1683" t="s">
        <v>226</v>
      </c>
      <c r="I38" s="1684"/>
      <c r="J38" s="1100">
        <f>SUM(J10:J37)</f>
        <v>0</v>
      </c>
      <c r="K38" s="1110">
        <f>SUM(K10:K37)</f>
        <v>0</v>
      </c>
    </row>
    <row r="39" spans="2:11" s="201" customFormat="1" ht="18" customHeight="1" thickTop="1">
      <c r="B39" s="1693" t="s">
        <v>652</v>
      </c>
      <c r="C39" s="212"/>
      <c r="D39" s="1679"/>
      <c r="E39" s="1680"/>
      <c r="F39" s="1676"/>
      <c r="G39" s="1677"/>
      <c r="H39" s="1677"/>
      <c r="I39" s="1678"/>
      <c r="J39" s="1093"/>
      <c r="K39" s="1106"/>
    </row>
    <row r="40" spans="2:11" s="201" customFormat="1" ht="18" customHeight="1">
      <c r="B40" s="1692"/>
      <c r="C40" s="203"/>
      <c r="D40" s="1656"/>
      <c r="E40" s="1675"/>
      <c r="F40" s="1630"/>
      <c r="G40" s="1631"/>
      <c r="H40" s="1631"/>
      <c r="I40" s="1632"/>
      <c r="J40" s="1094"/>
      <c r="K40" s="1106"/>
    </row>
    <row r="41" spans="2:11" s="201" customFormat="1" ht="18" customHeight="1">
      <c r="B41" s="1692"/>
      <c r="C41" s="203"/>
      <c r="D41" s="1656"/>
      <c r="E41" s="1675"/>
      <c r="F41" s="1630"/>
      <c r="G41" s="1631"/>
      <c r="H41" s="1631"/>
      <c r="I41" s="1632"/>
      <c r="J41" s="1094"/>
      <c r="K41" s="1106"/>
    </row>
    <row r="42" spans="2:11" s="201" customFormat="1" ht="18" customHeight="1">
      <c r="B42" s="1692"/>
      <c r="C42" s="203"/>
      <c r="D42" s="1656"/>
      <c r="E42" s="1675"/>
      <c r="F42" s="1630"/>
      <c r="G42" s="1631"/>
      <c r="H42" s="1631"/>
      <c r="I42" s="1632"/>
      <c r="J42" s="1094"/>
      <c r="K42" s="1106"/>
    </row>
    <row r="43" spans="2:11" s="201" customFormat="1" ht="18" customHeight="1">
      <c r="B43" s="1692"/>
      <c r="C43" s="203"/>
      <c r="D43" s="1656"/>
      <c r="E43" s="1675"/>
      <c r="F43" s="1630"/>
      <c r="G43" s="1631"/>
      <c r="H43" s="1631"/>
      <c r="I43" s="1632"/>
      <c r="J43" s="1094"/>
      <c r="K43" s="1106"/>
    </row>
    <row r="44" spans="2:11" s="201" customFormat="1" ht="18" customHeight="1">
      <c r="B44" s="1692"/>
      <c r="C44" s="203"/>
      <c r="D44" s="1656"/>
      <c r="E44" s="1675"/>
      <c r="F44" s="1630"/>
      <c r="G44" s="1631"/>
      <c r="H44" s="1631"/>
      <c r="I44" s="1632"/>
      <c r="J44" s="1094"/>
      <c r="K44" s="1106"/>
    </row>
    <row r="45" spans="2:11" s="201" customFormat="1" ht="18" customHeight="1">
      <c r="B45" s="1692"/>
      <c r="C45" s="203"/>
      <c r="D45" s="1656"/>
      <c r="E45" s="1675"/>
      <c r="F45" s="1630"/>
      <c r="G45" s="1631"/>
      <c r="H45" s="1631"/>
      <c r="I45" s="1632"/>
      <c r="J45" s="1094"/>
      <c r="K45" s="1106"/>
    </row>
    <row r="46" spans="2:11" s="201" customFormat="1" ht="18" customHeight="1">
      <c r="B46" s="1692"/>
      <c r="C46" s="203" t="s">
        <v>265</v>
      </c>
      <c r="D46" s="1656"/>
      <c r="E46" s="1675"/>
      <c r="F46" s="1630"/>
      <c r="G46" s="1631"/>
      <c r="H46" s="1631"/>
      <c r="I46" s="1632"/>
      <c r="J46" s="1094"/>
      <c r="K46" s="1106"/>
    </row>
    <row r="47" spans="2:11" s="201" customFormat="1" ht="18" customHeight="1">
      <c r="B47" s="1692"/>
      <c r="C47" s="203"/>
      <c r="D47" s="1656"/>
      <c r="E47" s="1675"/>
      <c r="F47" s="1630"/>
      <c r="G47" s="1631"/>
      <c r="H47" s="1631"/>
      <c r="I47" s="1632"/>
      <c r="J47" s="1094"/>
      <c r="K47" s="1106"/>
    </row>
    <row r="48" spans="2:11" s="201" customFormat="1" ht="18" customHeight="1">
      <c r="B48" s="1692"/>
      <c r="C48" s="203"/>
      <c r="D48" s="1637"/>
      <c r="E48" s="1638"/>
      <c r="F48" s="1633"/>
      <c r="G48" s="1631"/>
      <c r="H48" s="1631"/>
      <c r="I48" s="1632"/>
      <c r="J48" s="1094"/>
      <c r="K48" s="1106"/>
    </row>
    <row r="49" spans="2:11" s="201" customFormat="1" ht="18" customHeight="1">
      <c r="B49" s="1692"/>
      <c r="C49" s="203"/>
      <c r="D49" s="1637"/>
      <c r="E49" s="1638"/>
      <c r="F49" s="1633"/>
      <c r="G49" s="1631"/>
      <c r="H49" s="1631"/>
      <c r="I49" s="1632"/>
      <c r="J49" s="1094"/>
      <c r="K49" s="1106"/>
    </row>
    <row r="50" spans="2:11" s="201" customFormat="1" ht="18" customHeight="1">
      <c r="B50" s="1692"/>
      <c r="C50" s="203"/>
      <c r="D50" s="1637"/>
      <c r="E50" s="1638"/>
      <c r="F50" s="1633"/>
      <c r="G50" s="1631"/>
      <c r="H50" s="1631"/>
      <c r="I50" s="1632"/>
      <c r="J50" s="1094"/>
      <c r="K50" s="1106"/>
    </row>
    <row r="51" spans="2:11" s="201" customFormat="1" ht="18" customHeight="1">
      <c r="B51" s="1692"/>
      <c r="C51" s="203"/>
      <c r="D51" s="1637"/>
      <c r="E51" s="1638"/>
      <c r="F51" s="1633"/>
      <c r="G51" s="1631"/>
      <c r="H51" s="1631"/>
      <c r="I51" s="1632"/>
      <c r="J51" s="1094"/>
      <c r="K51" s="1106"/>
    </row>
    <row r="52" spans="2:11" s="201" customFormat="1" ht="18" customHeight="1">
      <c r="B52" s="1692"/>
      <c r="C52" s="203"/>
      <c r="D52" s="1637"/>
      <c r="E52" s="1638"/>
      <c r="F52" s="1633"/>
      <c r="G52" s="1631"/>
      <c r="H52" s="1631"/>
      <c r="I52" s="1632"/>
      <c r="J52" s="1094"/>
      <c r="K52" s="1106"/>
    </row>
    <row r="53" spans="2:11" s="201" customFormat="1" ht="18" customHeight="1">
      <c r="B53" s="1692"/>
      <c r="C53" s="203"/>
      <c r="D53" s="1637"/>
      <c r="E53" s="1638"/>
      <c r="F53" s="1633"/>
      <c r="G53" s="1631"/>
      <c r="H53" s="1631"/>
      <c r="I53" s="1632"/>
      <c r="J53" s="1094"/>
      <c r="K53" s="1106"/>
    </row>
    <row r="54" spans="2:11" s="201" customFormat="1" ht="18" customHeight="1">
      <c r="B54" s="1692"/>
      <c r="C54" s="203"/>
      <c r="D54" s="1637"/>
      <c r="E54" s="1638"/>
      <c r="F54" s="1633"/>
      <c r="G54" s="1631"/>
      <c r="H54" s="1631"/>
      <c r="I54" s="1632"/>
      <c r="J54" s="1094"/>
      <c r="K54" s="1106"/>
    </row>
    <row r="55" spans="2:11" s="201" customFormat="1" ht="18" customHeight="1">
      <c r="B55" s="1692"/>
      <c r="C55" s="203"/>
      <c r="D55" s="1637"/>
      <c r="E55" s="1638"/>
      <c r="F55" s="1633"/>
      <c r="G55" s="1631"/>
      <c r="H55" s="1631"/>
      <c r="I55" s="1632"/>
      <c r="J55" s="1094"/>
      <c r="K55" s="1106"/>
    </row>
    <row r="56" spans="2:11" s="201" customFormat="1" ht="18" customHeight="1">
      <c r="B56" s="1692"/>
      <c r="C56" s="203" t="s">
        <v>266</v>
      </c>
      <c r="D56" s="1637"/>
      <c r="E56" s="1638"/>
      <c r="F56" s="1633"/>
      <c r="G56" s="1631"/>
      <c r="H56" s="1631"/>
      <c r="I56" s="1632"/>
      <c r="J56" s="1094"/>
      <c r="K56" s="1106"/>
    </row>
    <row r="57" spans="2:11" s="201" customFormat="1" ht="18" customHeight="1">
      <c r="B57" s="1692"/>
      <c r="C57" s="203"/>
      <c r="D57" s="1637"/>
      <c r="E57" s="1638"/>
      <c r="F57" s="1633"/>
      <c r="G57" s="1631"/>
      <c r="H57" s="1631"/>
      <c r="I57" s="1632"/>
      <c r="J57" s="1094"/>
      <c r="K57" s="1106"/>
    </row>
    <row r="58" spans="2:11" s="201" customFormat="1" ht="18" customHeight="1">
      <c r="B58" s="1692"/>
      <c r="C58" s="203"/>
      <c r="D58" s="1637"/>
      <c r="E58" s="1638"/>
      <c r="F58" s="1633"/>
      <c r="G58" s="1631"/>
      <c r="H58" s="1631"/>
      <c r="I58" s="1632"/>
      <c r="J58" s="1094"/>
      <c r="K58" s="1106"/>
    </row>
    <row r="59" spans="2:11" s="201" customFormat="1" ht="18" customHeight="1">
      <c r="B59" s="1692"/>
      <c r="C59" s="203"/>
      <c r="D59" s="1637"/>
      <c r="E59" s="1638"/>
      <c r="F59" s="1633"/>
      <c r="G59" s="1631"/>
      <c r="H59" s="1631"/>
      <c r="I59" s="1632"/>
      <c r="J59" s="1094"/>
      <c r="K59" s="1106"/>
    </row>
    <row r="60" spans="2:11" s="201" customFormat="1" ht="18" customHeight="1">
      <c r="B60" s="1692"/>
      <c r="C60" s="203"/>
      <c r="D60" s="1637"/>
      <c r="E60" s="1638"/>
      <c r="F60" s="1633"/>
      <c r="G60" s="1631"/>
      <c r="H60" s="1631"/>
      <c r="I60" s="1632"/>
      <c r="J60" s="1094"/>
      <c r="K60" s="1106"/>
    </row>
    <row r="61" spans="2:11" s="201" customFormat="1" ht="18" customHeight="1">
      <c r="B61" s="1692"/>
      <c r="C61" s="203"/>
      <c r="D61" s="1637"/>
      <c r="E61" s="1638"/>
      <c r="F61" s="1633"/>
      <c r="G61" s="1631"/>
      <c r="H61" s="1631"/>
      <c r="I61" s="1632"/>
      <c r="J61" s="1094"/>
      <c r="K61" s="1106"/>
    </row>
    <row r="62" spans="2:11" s="201" customFormat="1" ht="18" customHeight="1">
      <c r="B62" s="1692"/>
      <c r="C62" s="203"/>
      <c r="D62" s="1637"/>
      <c r="E62" s="1638"/>
      <c r="F62" s="1633"/>
      <c r="G62" s="1631"/>
      <c r="H62" s="1631"/>
      <c r="I62" s="1632"/>
      <c r="J62" s="1094"/>
      <c r="K62" s="1106"/>
    </row>
    <row r="63" spans="2:11" s="201" customFormat="1" ht="18" customHeight="1">
      <c r="B63" s="1692"/>
      <c r="C63" s="203"/>
      <c r="D63" s="1637"/>
      <c r="E63" s="1638"/>
      <c r="F63" s="1633"/>
      <c r="G63" s="1631"/>
      <c r="H63" s="1631"/>
      <c r="I63" s="1632"/>
      <c r="J63" s="1094"/>
      <c r="K63" s="1106"/>
    </row>
    <row r="64" spans="2:11" s="201" customFormat="1" ht="18" customHeight="1">
      <c r="B64" s="1692"/>
      <c r="C64" s="203"/>
      <c r="D64" s="1637"/>
      <c r="E64" s="1638"/>
      <c r="F64" s="1633"/>
      <c r="G64" s="1631"/>
      <c r="H64" s="1631"/>
      <c r="I64" s="1632"/>
      <c r="J64" s="1094"/>
      <c r="K64" s="1106"/>
    </row>
    <row r="65" spans="2:11" s="201" customFormat="1" ht="18" customHeight="1">
      <c r="B65" s="1692"/>
      <c r="C65" s="203"/>
      <c r="D65" s="1637"/>
      <c r="E65" s="1638"/>
      <c r="F65" s="1633"/>
      <c r="G65" s="1631"/>
      <c r="H65" s="1631"/>
      <c r="I65" s="1632"/>
      <c r="J65" s="1094"/>
      <c r="K65" s="1106"/>
    </row>
    <row r="66" spans="2:11" s="201" customFormat="1" ht="18" customHeight="1" thickBot="1">
      <c r="B66" s="1692"/>
      <c r="C66" s="203"/>
      <c r="D66" s="1673"/>
      <c r="E66" s="1674"/>
      <c r="F66" s="1634"/>
      <c r="G66" s="1635"/>
      <c r="H66" s="1635"/>
      <c r="I66" s="1636"/>
      <c r="J66" s="1108"/>
      <c r="K66" s="1107"/>
    </row>
    <row r="67" spans="2:11" s="26" customFormat="1" ht="27" customHeight="1" thickTop="1">
      <c r="B67" s="208"/>
      <c r="C67" s="209"/>
      <c r="D67" s="1687"/>
      <c r="E67" s="1688"/>
      <c r="F67" s="27"/>
      <c r="G67" s="28"/>
      <c r="H67" s="1689" t="s">
        <v>227</v>
      </c>
      <c r="I67" s="1690"/>
      <c r="J67" s="1101">
        <f>SUM(J39:J66)</f>
        <v>0</v>
      </c>
      <c r="K67" s="1112">
        <f>SUM(K39:K66)</f>
        <v>0</v>
      </c>
    </row>
    <row r="68" spans="2:11" s="26" customFormat="1" ht="31.5" customHeight="1" thickBot="1">
      <c r="B68" s="210"/>
      <c r="C68" s="92"/>
      <c r="D68" s="93"/>
      <c r="E68" s="93"/>
      <c r="F68" s="93"/>
      <c r="G68" s="93"/>
      <c r="H68" s="1685" t="s">
        <v>285</v>
      </c>
      <c r="I68" s="1686"/>
      <c r="J68" s="1102">
        <f>J38+J67</f>
        <v>0</v>
      </c>
      <c r="K68" s="1111">
        <f>K38+K67</f>
        <v>0</v>
      </c>
    </row>
    <row r="69" spans="2:11" ht="18" customHeight="1">
      <c r="B69" s="1627" t="s">
        <v>37</v>
      </c>
      <c r="C69" s="1639"/>
      <c r="D69" s="1642"/>
      <c r="E69" s="1643"/>
      <c r="F69" s="57" t="s">
        <v>60</v>
      </c>
      <c r="G69" s="35"/>
      <c r="H69" s="35"/>
      <c r="I69" s="35"/>
      <c r="J69" s="205">
        <v>3</v>
      </c>
    </row>
    <row r="70" spans="2:11" ht="18" customHeight="1">
      <c r="B70" s="1628"/>
      <c r="C70" s="1640"/>
      <c r="D70" s="1644"/>
      <c r="E70" s="1645"/>
      <c r="F70" s="58" t="s">
        <v>61</v>
      </c>
      <c r="G70" s="3"/>
      <c r="H70" s="3"/>
      <c r="I70" s="3"/>
      <c r="J70" s="206">
        <v>3</v>
      </c>
    </row>
    <row r="71" spans="2:11" ht="18" customHeight="1" thickBot="1">
      <c r="B71" s="1629"/>
      <c r="C71" s="1641"/>
      <c r="D71" s="1646"/>
      <c r="E71" s="1647"/>
      <c r="F71" s="36"/>
      <c r="G71" s="37"/>
      <c r="H71" s="37"/>
      <c r="I71" s="37"/>
      <c r="J71" s="207">
        <f>SUM(J69:J70)</f>
        <v>6</v>
      </c>
    </row>
    <row r="72" spans="2:11" ht="8.25" customHeight="1"/>
    <row r="73" spans="2:11">
      <c r="B73" s="192" t="str">
        <f>IF(J38=F8,"","＜ERROR＞学科時間数が一致していません！")</f>
        <v/>
      </c>
    </row>
    <row r="74" spans="2:11">
      <c r="B74" s="192" t="str">
        <f>IF(J67=H8,"","＜ERROR＞実技時間数が一致していません！")</f>
        <v/>
      </c>
    </row>
    <row r="78" spans="2:11" ht="11.25" customHeight="1"/>
  </sheetData>
  <sheetProtection formatCells="0" formatColumns="0" formatRows="0" insertRows="0" deleteRows="0"/>
  <mergeCells count="132">
    <mergeCell ref="F47:I47"/>
    <mergeCell ref="F45:I45"/>
    <mergeCell ref="F58:I58"/>
    <mergeCell ref="F34:I34"/>
    <mergeCell ref="F43:I43"/>
    <mergeCell ref="D43:E43"/>
    <mergeCell ref="B10:B37"/>
    <mergeCell ref="B39:B66"/>
    <mergeCell ref="E3:J3"/>
    <mergeCell ref="D57:E57"/>
    <mergeCell ref="F57:I57"/>
    <mergeCell ref="D45:E45"/>
    <mergeCell ref="D46:E46"/>
    <mergeCell ref="D47:E47"/>
    <mergeCell ref="F49:I49"/>
    <mergeCell ref="F23:I23"/>
    <mergeCell ref="D24:E24"/>
    <mergeCell ref="F24:I24"/>
    <mergeCell ref="D56:E56"/>
    <mergeCell ref="D51:E51"/>
    <mergeCell ref="F56:I56"/>
    <mergeCell ref="F44:I44"/>
    <mergeCell ref="D31:E31"/>
    <mergeCell ref="F31:I31"/>
    <mergeCell ref="H68:I68"/>
    <mergeCell ref="F63:I63"/>
    <mergeCell ref="D59:E59"/>
    <mergeCell ref="F59:I59"/>
    <mergeCell ref="D60:E60"/>
    <mergeCell ref="F60:I60"/>
    <mergeCell ref="D61:E61"/>
    <mergeCell ref="D65:E65"/>
    <mergeCell ref="D66:E66"/>
    <mergeCell ref="F61:I61"/>
    <mergeCell ref="D67:E67"/>
    <mergeCell ref="H67:I67"/>
    <mergeCell ref="F28:I28"/>
    <mergeCell ref="D29:E29"/>
    <mergeCell ref="F29:I29"/>
    <mergeCell ref="D30:E30"/>
    <mergeCell ref="F30:I30"/>
    <mergeCell ref="D42:E42"/>
    <mergeCell ref="D44:E44"/>
    <mergeCell ref="F39:I39"/>
    <mergeCell ref="F40:I40"/>
    <mergeCell ref="F41:I41"/>
    <mergeCell ref="F33:I33"/>
    <mergeCell ref="F35:I35"/>
    <mergeCell ref="F42:I42"/>
    <mergeCell ref="F37:I37"/>
    <mergeCell ref="F36:I36"/>
    <mergeCell ref="D39:E39"/>
    <mergeCell ref="D38:E38"/>
    <mergeCell ref="D40:E40"/>
    <mergeCell ref="D41:E41"/>
    <mergeCell ref="H38:I38"/>
    <mergeCell ref="D49:E49"/>
    <mergeCell ref="D50:E50"/>
    <mergeCell ref="D19:E19"/>
    <mergeCell ref="D33:E33"/>
    <mergeCell ref="D34:E34"/>
    <mergeCell ref="D20:E20"/>
    <mergeCell ref="D28:E28"/>
    <mergeCell ref="D23:E23"/>
    <mergeCell ref="D26:E26"/>
    <mergeCell ref="D32:E32"/>
    <mergeCell ref="D21:E21"/>
    <mergeCell ref="D25:E25"/>
    <mergeCell ref="D35:E35"/>
    <mergeCell ref="D36:E36"/>
    <mergeCell ref="D37:E37"/>
    <mergeCell ref="D27:E27"/>
    <mergeCell ref="D22:E22"/>
    <mergeCell ref="B3:C3"/>
    <mergeCell ref="B4:C4"/>
    <mergeCell ref="B7:C8"/>
    <mergeCell ref="D9:E9"/>
    <mergeCell ref="I7:I8"/>
    <mergeCell ref="F32:I32"/>
    <mergeCell ref="F14:I14"/>
    <mergeCell ref="F16:I16"/>
    <mergeCell ref="F17:I17"/>
    <mergeCell ref="F21:I21"/>
    <mergeCell ref="D4:J4"/>
    <mergeCell ref="D12:E12"/>
    <mergeCell ref="D13:E13"/>
    <mergeCell ref="D14:E14"/>
    <mergeCell ref="F12:I12"/>
    <mergeCell ref="D16:E16"/>
    <mergeCell ref="D17:E17"/>
    <mergeCell ref="F9:I9"/>
    <mergeCell ref="D15:E15"/>
    <mergeCell ref="D18:E18"/>
    <mergeCell ref="F25:I25"/>
    <mergeCell ref="F26:I26"/>
    <mergeCell ref="F27:I27"/>
    <mergeCell ref="F22:I22"/>
    <mergeCell ref="J7:J8"/>
    <mergeCell ref="D7:D8"/>
    <mergeCell ref="F13:I13"/>
    <mergeCell ref="F15:I15"/>
    <mergeCell ref="F10:I10"/>
    <mergeCell ref="F11:I11"/>
    <mergeCell ref="F18:I18"/>
    <mergeCell ref="F19:I19"/>
    <mergeCell ref="F20:I20"/>
    <mergeCell ref="D10:E10"/>
    <mergeCell ref="D11:E11"/>
    <mergeCell ref="B69:B71"/>
    <mergeCell ref="F46:I46"/>
    <mergeCell ref="F64:I64"/>
    <mergeCell ref="F66:I66"/>
    <mergeCell ref="F50:I50"/>
    <mergeCell ref="F65:I65"/>
    <mergeCell ref="F51:I51"/>
    <mergeCell ref="F52:I52"/>
    <mergeCell ref="F53:I53"/>
    <mergeCell ref="D54:E54"/>
    <mergeCell ref="F48:I48"/>
    <mergeCell ref="D63:E63"/>
    <mergeCell ref="C69:C71"/>
    <mergeCell ref="D69:E71"/>
    <mergeCell ref="D64:E64"/>
    <mergeCell ref="D52:E52"/>
    <mergeCell ref="D53:E53"/>
    <mergeCell ref="D58:E58"/>
    <mergeCell ref="F54:I54"/>
    <mergeCell ref="D55:E55"/>
    <mergeCell ref="F55:I55"/>
    <mergeCell ref="D62:E62"/>
    <mergeCell ref="F62:I62"/>
    <mergeCell ref="D48:E48"/>
  </mergeCells>
  <phoneticPr fontId="2"/>
  <conditionalFormatting sqref="J38">
    <cfRule type="cellIs" dxfId="59" priority="4" stopIfTrue="1" operator="notEqual">
      <formula>$F$8</formula>
    </cfRule>
  </conditionalFormatting>
  <conditionalFormatting sqref="J67">
    <cfRule type="cellIs" dxfId="58" priority="5" stopIfTrue="1" operator="notEqual">
      <formula>$H$8</formula>
    </cfRule>
  </conditionalFormatting>
  <conditionalFormatting sqref="D7:D8">
    <cfRule type="cellIs" dxfId="57" priority="6" stopIfTrue="1" operator="notEqual">
      <formula>$J$68</formula>
    </cfRule>
    <cfRule type="cellIs" dxfId="56" priority="7" stopIfTrue="1" operator="lessThan">
      <formula>600</formula>
    </cfRule>
  </conditionalFormatting>
  <conditionalFormatting sqref="F8">
    <cfRule type="cellIs" dxfId="55" priority="8" stopIfTrue="1" operator="notEqual">
      <formula>$J$38</formula>
    </cfRule>
  </conditionalFormatting>
  <conditionalFormatting sqref="H8">
    <cfRule type="cellIs" dxfId="54" priority="9" stopIfTrue="1" operator="notEqual">
      <formula>$J$67</formula>
    </cfRule>
  </conditionalFormatting>
  <conditionalFormatting sqref="J68">
    <cfRule type="cellIs" dxfId="53" priority="10" stopIfTrue="1" operator="notEqual">
      <formula>$D$7</formula>
    </cfRule>
    <cfRule type="cellIs" dxfId="52" priority="11" stopIfTrue="1" operator="lessThan">
      <formula>600</formula>
    </cfRule>
  </conditionalFormatting>
  <dataValidations count="1">
    <dataValidation type="custom" allowBlank="1" showInputMessage="1" showErrorMessage="1" sqref="J71 B73:B74 D4:J4 D7:D8 F8 H8 J38 J67:J68 E3" xr:uid="{00000000-0002-0000-0800-000000000000}">
      <formula1>""</formula1>
    </dataValidation>
  </dataValidations>
  <pageMargins left="0.39370078740157483" right="0.39370078740157483" top="0.59055118110236227" bottom="0.59055118110236227" header="0.39370078740157483" footer="0.31496062992125984"/>
  <pageSetup paperSize="9" scale="96" orientation="portrait" r:id="rId1"/>
  <headerFooter alignWithMargins="0">
    <oddHeader>&amp;R&amp;10&amp;F</oddHeader>
  </headerFooter>
  <rowBreaks count="1" manualBreakCount="1">
    <brk id="38" max="1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入力表</vt:lpstr>
      <vt:lpstr>１契約者及び訓練規模等</vt:lpstr>
      <vt:lpstr>２-（１）委託実績（東京都）</vt:lpstr>
      <vt:lpstr>２ 公共機関における訓練実績</vt:lpstr>
      <vt:lpstr>３訓練実施施設の概要</vt:lpstr>
      <vt:lpstr>３-２ 訓練実施施設２の概要</vt:lpstr>
      <vt:lpstr>４訓練の概要</vt:lpstr>
      <vt:lpstr>５講師名簿</vt:lpstr>
      <vt:lpstr>６カリキュラム</vt:lpstr>
      <vt:lpstr>７就職支援の概要・カリキュラム</vt:lpstr>
      <vt:lpstr>８就職担当名簿</vt:lpstr>
      <vt:lpstr>９事務担当名簿</vt:lpstr>
      <vt:lpstr>１０月別カリキュラム(1月)</vt:lpstr>
      <vt:lpstr>１０月別カリキュラム(3月)</vt:lpstr>
      <vt:lpstr>１１テキスト内訳</vt:lpstr>
      <vt:lpstr>１２ポジションシート(離職)</vt:lpstr>
      <vt:lpstr>１２オンライン環境等</vt:lpstr>
      <vt:lpstr>１３提出物一覧</vt:lpstr>
      <vt:lpstr>祝日</vt:lpstr>
      <vt:lpstr>'１０月別カリキュラム(1月)'!Print_Area</vt:lpstr>
      <vt:lpstr>'１０月別カリキュラム(3月)'!Print_Area</vt:lpstr>
      <vt:lpstr>'１２オンライン環境等'!Print_Area</vt:lpstr>
      <vt:lpstr>'１３提出物一覧'!Print_Area</vt:lpstr>
      <vt:lpstr>'１契約者及び訓練規模等'!Print_Area</vt:lpstr>
      <vt:lpstr>'２ 公共機関における訓練実績'!Print_Area</vt:lpstr>
      <vt:lpstr>'２-（１）委託実績（東京都）'!Print_Area</vt:lpstr>
      <vt:lpstr>'５講師名簿'!Print_Area</vt:lpstr>
      <vt:lpstr>'６カリキュラム'!Print_Area</vt:lpstr>
      <vt:lpstr>'７就職支援の概要・カリキュラム'!Print_Area</vt:lpstr>
      <vt:lpstr>'８就職担当名簿'!Print_Area</vt:lpstr>
      <vt:lpstr>入力表!Print_Area</vt:lpstr>
      <vt:lpstr>就職支援時間</vt:lpstr>
      <vt:lpstr>祝日</vt:lpstr>
      <vt:lpstr>総訓練時間</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2022-07-15T13:16:03Z</cp:lastPrinted>
  <dcterms:created xsi:type="dcterms:W3CDTF">2002-03-05T01:29:04Z</dcterms:created>
  <dcterms:modified xsi:type="dcterms:W3CDTF">2022-07-21T01:19:54Z</dcterms:modified>
</cp:coreProperties>
</file>