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Users\T0526745\Desktop\"/>
    </mc:Choice>
  </mc:AlternateContent>
  <xr:revisionPtr revIDLastSave="0" documentId="13_ncr:1_{400287A3-9164-4A5A-859C-B2B9C1E07107}" xr6:coauthVersionLast="36" xr6:coauthVersionMax="36" xr10:uidLastSave="{00000000-0000-0000-0000-000000000000}"/>
  <bookViews>
    <workbookView xWindow="0" yWindow="0" windowWidth="28800" windowHeight="12360" tabRatio="908" xr2:uid="{00000000-000D-0000-FFFF-FFFF00000000}"/>
  </bookViews>
  <sheets>
    <sheet name="入力表" sheetId="19" r:id="rId1"/>
    <sheet name="１契約者及び訓練規模等" sheetId="25" r:id="rId2"/>
    <sheet name="２-（１）委託実績（東京都）" sheetId="5" state="hidden" r:id="rId3"/>
    <sheet name="２ 公共機関における訓練実績" sheetId="71" r:id="rId4"/>
    <sheet name="３訓練実施施設の概要" sheetId="1" r:id="rId5"/>
    <sheet name="３-２ 訓練実施施設２の概要" sheetId="83" r:id="rId6"/>
    <sheet name="４訓練の概要" sheetId="4" r:id="rId7"/>
    <sheet name="５講師名簿" sheetId="15" r:id="rId8"/>
    <sheet name="６カリキュラム" sheetId="20" r:id="rId9"/>
    <sheet name="７就職支援の概要・カリキュラム" sheetId="16" r:id="rId10"/>
    <sheet name="８就職担当名簿" sheetId="21" r:id="rId11"/>
    <sheet name="９事務担当名簿" sheetId="69" r:id="rId12"/>
    <sheet name="１０月別カリキュラム(1月)" sheetId="98" r:id="rId13"/>
    <sheet name="１０月別カリキュラム(3月)" sheetId="101" r:id="rId14"/>
    <sheet name="１１テキスト内訳" sheetId="14" r:id="rId15"/>
    <sheet name="１２ポジションシート(離職)" sheetId="70" state="hidden" r:id="rId16"/>
    <sheet name="１２オンライン環境等" sheetId="82" r:id="rId17"/>
    <sheet name="１３提出物一覧" sheetId="27" r:id="rId18"/>
    <sheet name="祝日" sheetId="86" r:id="rId19"/>
  </sheets>
  <externalReferences>
    <externalReference r:id="rId20"/>
  </externalReferences>
  <definedNames>
    <definedName name="_xlnm.Print_Area" localSheetId="12">'１０月別カリキュラム(1月)'!$A$1:$Z$54</definedName>
    <definedName name="_xlnm.Print_Area" localSheetId="13">'１０月別カリキュラム(3月)'!$A$1:$Z$54</definedName>
    <definedName name="_xlnm.Print_Area" localSheetId="16">'１２オンライン環境等'!$A$1:$E$12</definedName>
    <definedName name="_xlnm.Print_Area" localSheetId="17">'１３提出物一覧'!$A$1:$L$25</definedName>
    <definedName name="_xlnm.Print_Area" localSheetId="1">'１契約者及び訓練規模等'!$A$1:$O$33</definedName>
    <definedName name="_xlnm.Print_Area" localSheetId="3">'２ 公共機関における訓練実績'!$A$1:$J$33</definedName>
    <definedName name="_xlnm.Print_Area" localSheetId="2">'２-（１）委託実績（東京都）'!$A$1:$R$40</definedName>
    <definedName name="_xlnm.Print_Area" localSheetId="7">'５講師名簿'!$A$1:$R$68</definedName>
    <definedName name="_xlnm.Print_Area" localSheetId="8">'６カリキュラム'!$A$1:$L$74</definedName>
    <definedName name="_xlnm.Print_Area" localSheetId="9">'７就職支援の概要・カリキュラム'!$A$1:$J$38</definedName>
    <definedName name="_xlnm.Print_Area" localSheetId="10">'８就職担当名簿'!$A$1:$Q$62</definedName>
    <definedName name="_xlnm.Print_Area" localSheetId="0">入力表!$A$1:$AH$65</definedName>
    <definedName name="就職支援時間">入力表!$F$13</definedName>
    <definedName name="祝日">祝日!$A$2:$A$42</definedName>
    <definedName name="総訓練時間">入力表!$C$13</definedName>
  </definedNames>
  <calcPr calcId="191029"/>
</workbook>
</file>

<file path=xl/calcChain.xml><?xml version="1.0" encoding="utf-8"?>
<calcChain xmlns="http://schemas.openxmlformats.org/spreadsheetml/2006/main">
  <c r="D3" i="4" l="1"/>
  <c r="P53" i="98" l="1"/>
  <c r="L53" i="98"/>
  <c r="P53" i="101"/>
  <c r="L53" i="101"/>
  <c r="K22" i="25" l="1"/>
  <c r="I3" i="71" l="1"/>
  <c r="F3" i="71"/>
  <c r="J34" i="16" l="1"/>
  <c r="J67" i="20"/>
  <c r="K67" i="20"/>
  <c r="K38" i="20"/>
  <c r="K68" i="20" s="1"/>
  <c r="L33" i="25" l="1"/>
  <c r="F33" i="25"/>
  <c r="C32" i="25" l="1"/>
  <c r="W54" i="101"/>
  <c r="S54" i="101"/>
  <c r="O54" i="101"/>
  <c r="X53" i="101"/>
  <c r="W53" i="101"/>
  <c r="T53" i="101"/>
  <c r="S53" i="101"/>
  <c r="O53" i="101"/>
  <c r="H53" i="101"/>
  <c r="D53" i="101"/>
  <c r="Y52" i="101"/>
  <c r="W51" i="101"/>
  <c r="S51" i="101"/>
  <c r="O51" i="101"/>
  <c r="K51" i="101"/>
  <c r="G51" i="101"/>
  <c r="C51" i="101"/>
  <c r="Y50" i="101"/>
  <c r="Y49" i="101"/>
  <c r="Y48" i="101"/>
  <c r="W47" i="101"/>
  <c r="S47" i="101"/>
  <c r="O47" i="101"/>
  <c r="K47" i="101"/>
  <c r="G47" i="101"/>
  <c r="C47" i="101"/>
  <c r="M17" i="101"/>
  <c r="N17" i="101" s="1"/>
  <c r="A17" i="101"/>
  <c r="B17" i="101" s="1"/>
  <c r="N16" i="101"/>
  <c r="B16" i="101"/>
  <c r="M15" i="101"/>
  <c r="A15" i="101"/>
  <c r="L7" i="101"/>
  <c r="K54" i="101" s="1"/>
  <c r="L6" i="101"/>
  <c r="G53" i="101" s="1"/>
  <c r="L5" i="101"/>
  <c r="K4" i="101"/>
  <c r="K3" i="101"/>
  <c r="M17" i="98"/>
  <c r="N17" i="98" s="1"/>
  <c r="M18" i="98"/>
  <c r="N18" i="98" s="1"/>
  <c r="M19" i="98"/>
  <c r="N19" i="98" s="1"/>
  <c r="M20" i="98"/>
  <c r="N20" i="98" s="1"/>
  <c r="M21" i="98"/>
  <c r="N21" i="98" s="1"/>
  <c r="Y52" i="98"/>
  <c r="Y50" i="98"/>
  <c r="Y48" i="98"/>
  <c r="Y49" i="98"/>
  <c r="S53" i="98"/>
  <c r="X53" i="98"/>
  <c r="T53" i="98"/>
  <c r="W51" i="98"/>
  <c r="S51" i="98"/>
  <c r="O51" i="98"/>
  <c r="W47" i="98"/>
  <c r="S47" i="98"/>
  <c r="O47" i="98"/>
  <c r="N16" i="98"/>
  <c r="M15" i="98"/>
  <c r="AC12" i="21"/>
  <c r="AD12" i="21"/>
  <c r="H8" i="16"/>
  <c r="M22" i="98" l="1"/>
  <c r="Y51" i="101"/>
  <c r="G54" i="101"/>
  <c r="M18" i="101"/>
  <c r="A18" i="101"/>
  <c r="C54" i="101"/>
  <c r="K53" i="101"/>
  <c r="Y47" i="101"/>
  <c r="C53" i="101"/>
  <c r="S54" i="98"/>
  <c r="O54" i="98"/>
  <c r="O53" i="98"/>
  <c r="W54" i="98"/>
  <c r="W53" i="98"/>
  <c r="E19" i="25"/>
  <c r="E18" i="25"/>
  <c r="E17" i="25"/>
  <c r="G27" i="25"/>
  <c r="J26" i="25"/>
  <c r="G26" i="25"/>
  <c r="N22" i="98" l="1"/>
  <c r="M23" i="98"/>
  <c r="B18" i="101"/>
  <c r="A19" i="101"/>
  <c r="N18" i="101"/>
  <c r="M19" i="101"/>
  <c r="AD14" i="21"/>
  <c r="AD9" i="21"/>
  <c r="AD13" i="21"/>
  <c r="AD11" i="21"/>
  <c r="AD10" i="21"/>
  <c r="AC14" i="21"/>
  <c r="AC13" i="21"/>
  <c r="AC11" i="21"/>
  <c r="AC10" i="21"/>
  <c r="AH7" i="15"/>
  <c r="AH6" i="15"/>
  <c r="AH5" i="15"/>
  <c r="AH4" i="15"/>
  <c r="AH3" i="15"/>
  <c r="AI7" i="15"/>
  <c r="AI6" i="15"/>
  <c r="AI5" i="15"/>
  <c r="AI4" i="15"/>
  <c r="AI3" i="15"/>
  <c r="AI2" i="15"/>
  <c r="S12" i="21" l="1"/>
  <c r="N23" i="98"/>
  <c r="M24" i="98"/>
  <c r="N19" i="101"/>
  <c r="M20" i="101"/>
  <c r="B19" i="101"/>
  <c r="A20" i="101"/>
  <c r="S14" i="21"/>
  <c r="S13" i="21"/>
  <c r="S11" i="21"/>
  <c r="S10" i="21"/>
  <c r="T4" i="15"/>
  <c r="T6" i="15"/>
  <c r="T3" i="15"/>
  <c r="T5" i="15"/>
  <c r="T7" i="15"/>
  <c r="AC9" i="21"/>
  <c r="S9" i="21" s="1"/>
  <c r="P1" i="19"/>
  <c r="O1" i="19"/>
  <c r="N24" i="98" l="1"/>
  <c r="M25" i="98"/>
  <c r="B20" i="101"/>
  <c r="A21" i="101"/>
  <c r="N20" i="101"/>
  <c r="M21" i="101"/>
  <c r="N1" i="19"/>
  <c r="N25" i="98" l="1"/>
  <c r="M26" i="98"/>
  <c r="N21" i="101"/>
  <c r="M22" i="101"/>
  <c r="B21" i="101"/>
  <c r="A22" i="101"/>
  <c r="N26" i="98" l="1"/>
  <c r="M27" i="98"/>
  <c r="B22" i="101"/>
  <c r="A23" i="101"/>
  <c r="N22" i="101"/>
  <c r="M23" i="101"/>
  <c r="N27" i="98" l="1"/>
  <c r="M28" i="98"/>
  <c r="N23" i="101"/>
  <c r="M24" i="101"/>
  <c r="B23" i="101"/>
  <c r="A24" i="101"/>
  <c r="N28" i="98" l="1"/>
  <c r="M29" i="98"/>
  <c r="B24" i="101"/>
  <c r="A25" i="101"/>
  <c r="N24" i="101"/>
  <c r="M25" i="101"/>
  <c r="E24" i="69"/>
  <c r="N29" i="98" l="1"/>
  <c r="M30" i="98"/>
  <c r="N25" i="101"/>
  <c r="M26" i="101"/>
  <c r="B25" i="101"/>
  <c r="A26" i="101"/>
  <c r="N30" i="98" l="1"/>
  <c r="M31" i="98"/>
  <c r="B26" i="101"/>
  <c r="A27" i="101"/>
  <c r="N26" i="101"/>
  <c r="M27" i="101"/>
  <c r="H53" i="98"/>
  <c r="D53" i="98"/>
  <c r="K51" i="98"/>
  <c r="G51" i="98"/>
  <c r="C51" i="98"/>
  <c r="K47" i="98"/>
  <c r="G47" i="98"/>
  <c r="C47" i="98"/>
  <c r="A17" i="98"/>
  <c r="A18" i="98" s="1"/>
  <c r="A19" i="98" s="1"/>
  <c r="B16" i="98"/>
  <c r="A15" i="98"/>
  <c r="L7" i="98"/>
  <c r="L6" i="98"/>
  <c r="L5" i="98"/>
  <c r="K4" i="98"/>
  <c r="K3" i="98"/>
  <c r="N31" i="98" l="1"/>
  <c r="M32" i="98"/>
  <c r="Y51" i="98"/>
  <c r="Y47" i="98"/>
  <c r="N27" i="101"/>
  <c r="M28" i="101"/>
  <c r="B27" i="101"/>
  <c r="A28" i="101"/>
  <c r="K54" i="98"/>
  <c r="C54" i="98"/>
  <c r="B17" i="98"/>
  <c r="A20" i="98"/>
  <c r="B19" i="98"/>
  <c r="B18" i="98"/>
  <c r="G54" i="98"/>
  <c r="C53" i="98"/>
  <c r="G53" i="98"/>
  <c r="K53" i="98"/>
  <c r="N32" i="98" l="1"/>
  <c r="M33" i="98"/>
  <c r="B28" i="101"/>
  <c r="A29" i="101"/>
  <c r="N28" i="101"/>
  <c r="M29" i="101"/>
  <c r="A21" i="98"/>
  <c r="B20" i="98"/>
  <c r="K31" i="25"/>
  <c r="I31" i="25"/>
  <c r="M31" i="25"/>
  <c r="D31" i="25"/>
  <c r="X14" i="19"/>
  <c r="N33" i="98" l="1"/>
  <c r="M34" i="98"/>
  <c r="N29" i="101"/>
  <c r="M30" i="101"/>
  <c r="B29" i="101"/>
  <c r="A30" i="101"/>
  <c r="A22" i="98"/>
  <c r="B21" i="98"/>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N34" i="98" l="1"/>
  <c r="M35" i="98"/>
  <c r="B30" i="101"/>
  <c r="A31" i="101"/>
  <c r="N30" i="101"/>
  <c r="M31" i="101"/>
  <c r="A23" i="98"/>
  <c r="B22" i="98"/>
  <c r="N35" i="98" l="1"/>
  <c r="M36" i="98"/>
  <c r="M32" i="101"/>
  <c r="N31" i="101"/>
  <c r="A32" i="101"/>
  <c r="B31" i="101"/>
  <c r="A24" i="98"/>
  <c r="B23" i="98"/>
  <c r="N36" i="98" l="1"/>
  <c r="M37" i="98"/>
  <c r="A33" i="101"/>
  <c r="B32" i="101"/>
  <c r="M33" i="101"/>
  <c r="N32" i="101"/>
  <c r="A25" i="98"/>
  <c r="B24" i="98"/>
  <c r="D7" i="4"/>
  <c r="N37" i="98" l="1"/>
  <c r="M38" i="98"/>
  <c r="M34" i="101"/>
  <c r="N33" i="101"/>
  <c r="A34" i="101"/>
  <c r="B33" i="101"/>
  <c r="A26" i="98"/>
  <c r="B25" i="98"/>
  <c r="D36" i="19"/>
  <c r="N38" i="98" l="1"/>
  <c r="M39" i="98"/>
  <c r="A35" i="101"/>
  <c r="B34" i="101"/>
  <c r="M35" i="101"/>
  <c r="N34" i="101"/>
  <c r="A27" i="98"/>
  <c r="B26" i="98"/>
  <c r="N39" i="98" l="1"/>
  <c r="M40" i="98"/>
  <c r="M36" i="101"/>
  <c r="N35" i="101"/>
  <c r="A36" i="101"/>
  <c r="B35" i="101"/>
  <c r="A28" i="98"/>
  <c r="B27" i="98"/>
  <c r="N40" i="98" l="1"/>
  <c r="M41" i="98"/>
  <c r="A37" i="101"/>
  <c r="B36" i="101"/>
  <c r="M37" i="101"/>
  <c r="N36" i="101"/>
  <c r="A29" i="98"/>
  <c r="B28" i="98"/>
  <c r="F26" i="83"/>
  <c r="D26" i="83"/>
  <c r="N41" i="98" l="1"/>
  <c r="M42" i="98"/>
  <c r="M38" i="101"/>
  <c r="N37" i="101"/>
  <c r="A38" i="101"/>
  <c r="B37" i="101"/>
  <c r="A30" i="98"/>
  <c r="B29" i="98"/>
  <c r="G22" i="1"/>
  <c r="D28" i="1"/>
  <c r="C5" i="83"/>
  <c r="C6" i="83"/>
  <c r="C7" i="83"/>
  <c r="C8" i="83"/>
  <c r="C9" i="83"/>
  <c r="D10" i="83"/>
  <c r="G10" i="83"/>
  <c r="D11" i="83"/>
  <c r="G11" i="83"/>
  <c r="D13" i="83"/>
  <c r="G13" i="83"/>
  <c r="H13" i="83"/>
  <c r="I13" i="83"/>
  <c r="D14" i="83"/>
  <c r="G14" i="83"/>
  <c r="I14" i="83"/>
  <c r="D15" i="83"/>
  <c r="G15" i="83"/>
  <c r="D17" i="83"/>
  <c r="G17" i="83"/>
  <c r="H17" i="83"/>
  <c r="I17" i="83"/>
  <c r="D18" i="83"/>
  <c r="G18" i="83"/>
  <c r="I18" i="83"/>
  <c r="D19" i="83"/>
  <c r="D20" i="83"/>
  <c r="G20" i="83"/>
  <c r="D21" i="83"/>
  <c r="G21" i="83"/>
  <c r="D22" i="83"/>
  <c r="D23" i="83"/>
  <c r="D24" i="83"/>
  <c r="D25" i="83"/>
  <c r="F25" i="83"/>
  <c r="H25" i="83"/>
  <c r="D27" i="83"/>
  <c r="F27" i="83"/>
  <c r="H27" i="83"/>
  <c r="C4" i="83"/>
  <c r="C3" i="83"/>
  <c r="M43" i="98" l="1"/>
  <c r="N42" i="98"/>
  <c r="A39" i="101"/>
  <c r="B38" i="101"/>
  <c r="M39" i="101"/>
  <c r="N38" i="101"/>
  <c r="A31" i="98"/>
  <c r="B30" i="98"/>
  <c r="E8" i="16"/>
  <c r="N43" i="98" l="1"/>
  <c r="M44" i="98"/>
  <c r="M40" i="101"/>
  <c r="N39" i="101"/>
  <c r="A40" i="101"/>
  <c r="B39" i="101"/>
  <c r="A32" i="98"/>
  <c r="B31" i="98"/>
  <c r="B32" i="70"/>
  <c r="M45" i="98" l="1"/>
  <c r="N44" i="98"/>
  <c r="A41" i="101"/>
  <c r="B40" i="101"/>
  <c r="M41" i="101"/>
  <c r="N40" i="101"/>
  <c r="A33" i="98"/>
  <c r="B32" i="98"/>
  <c r="M1" i="19"/>
  <c r="L1" i="19"/>
  <c r="K1" i="19"/>
  <c r="N45" i="98" l="1"/>
  <c r="Q16" i="98"/>
  <c r="M42" i="101"/>
  <c r="N41" i="101"/>
  <c r="A42" i="101"/>
  <c r="B41" i="101"/>
  <c r="A34" i="98"/>
  <c r="B33" i="98"/>
  <c r="C15" i="19"/>
  <c r="R16" i="98" l="1"/>
  <c r="Q17" i="98"/>
  <c r="A43" i="101"/>
  <c r="B42" i="101"/>
  <c r="M43" i="101"/>
  <c r="N42" i="101"/>
  <c r="F15" i="19"/>
  <c r="G15" i="19" s="1"/>
  <c r="A35" i="98"/>
  <c r="B34" i="98"/>
  <c r="Q15" i="98" l="1"/>
  <c r="R17" i="98"/>
  <c r="Q18" i="98"/>
  <c r="M44" i="101"/>
  <c r="N43" i="101"/>
  <c r="A44" i="101"/>
  <c r="B43" i="101"/>
  <c r="A36" i="98"/>
  <c r="B35" i="98"/>
  <c r="F38" i="1"/>
  <c r="Q19" i="98" l="1"/>
  <c r="R18" i="98"/>
  <c r="A45" i="101"/>
  <c r="B44" i="101"/>
  <c r="M45" i="101"/>
  <c r="N44" i="101"/>
  <c r="A37" i="98"/>
  <c r="B36" i="98"/>
  <c r="D21" i="19"/>
  <c r="Q20" i="98" l="1"/>
  <c r="R19" i="98"/>
  <c r="N45" i="101"/>
  <c r="Q16" i="101"/>
  <c r="A46" i="101"/>
  <c r="B45" i="101"/>
  <c r="A38" i="98"/>
  <c r="B37" i="98"/>
  <c r="C31" i="25"/>
  <c r="Q21" i="98" l="1"/>
  <c r="R20" i="98"/>
  <c r="R16" i="101"/>
  <c r="Q17" i="101"/>
  <c r="E16" i="101"/>
  <c r="B46" i="101"/>
  <c r="A39" i="98"/>
  <c r="B38" i="98"/>
  <c r="Q22" i="98" l="1"/>
  <c r="R21" i="98"/>
  <c r="R17" i="101"/>
  <c r="Q18" i="101"/>
  <c r="Q15" i="101"/>
  <c r="E17" i="101"/>
  <c r="F16" i="101"/>
  <c r="A40" i="98"/>
  <c r="B39" i="98"/>
  <c r="A13" i="70"/>
  <c r="A9" i="70"/>
  <c r="Q23" i="98" l="1"/>
  <c r="R22" i="98"/>
  <c r="F17" i="101"/>
  <c r="E15" i="101"/>
  <c r="E18" i="101"/>
  <c r="R18" i="101"/>
  <c r="Q19" i="101"/>
  <c r="A41" i="98"/>
  <c r="B40" i="98"/>
  <c r="Q18" i="5"/>
  <c r="R23" i="98" l="1"/>
  <c r="Q24" i="98"/>
  <c r="R19" i="101"/>
  <c r="Q20" i="101"/>
  <c r="F18" i="101"/>
  <c r="E19" i="101"/>
  <c r="A42" i="98"/>
  <c r="B41" i="98"/>
  <c r="P17" i="5"/>
  <c r="Q25" i="98" l="1"/>
  <c r="R24" i="98"/>
  <c r="F19" i="101"/>
  <c r="E20" i="101"/>
  <c r="R20" i="101"/>
  <c r="Q21" i="101"/>
  <c r="A43" i="98"/>
  <c r="B42" i="98"/>
  <c r="C22" i="14"/>
  <c r="E18" i="70" s="1"/>
  <c r="Q26" i="98" l="1"/>
  <c r="R25" i="98"/>
  <c r="R21" i="101"/>
  <c r="Q22" i="101"/>
  <c r="F20" i="101"/>
  <c r="E21" i="101"/>
  <c r="A44" i="98"/>
  <c r="B43" i="98"/>
  <c r="Q19" i="5"/>
  <c r="Q27" i="98" l="1"/>
  <c r="R26" i="98"/>
  <c r="F21" i="101"/>
  <c r="E22" i="101"/>
  <c r="R22" i="101"/>
  <c r="Q23" i="101"/>
  <c r="A45" i="98"/>
  <c r="A46" i="98" s="1"/>
  <c r="B44" i="98"/>
  <c r="O21" i="19"/>
  <c r="H21" i="19"/>
  <c r="R27" i="98" l="1"/>
  <c r="Q28" i="98"/>
  <c r="R23" i="101"/>
  <c r="Q24" i="101"/>
  <c r="F22" i="101"/>
  <c r="E23" i="101"/>
  <c r="E16" i="98"/>
  <c r="B46" i="98"/>
  <c r="B45" i="98"/>
  <c r="F16" i="70"/>
  <c r="R28" i="98" l="1"/>
  <c r="Q29" i="98"/>
  <c r="F23" i="101"/>
  <c r="E24" i="101"/>
  <c r="R24" i="101"/>
  <c r="Q25" i="101"/>
  <c r="E17" i="98"/>
  <c r="F16" i="98"/>
  <c r="R29" i="98" l="1"/>
  <c r="Q30" i="98"/>
  <c r="R25" i="101"/>
  <c r="Q26" i="101"/>
  <c r="F24" i="101"/>
  <c r="E25" i="101"/>
  <c r="E18" i="98"/>
  <c r="F17" i="98"/>
  <c r="E15" i="98"/>
  <c r="H7" i="16"/>
  <c r="Q31" i="98" l="1"/>
  <c r="R30" i="98"/>
  <c r="F25" i="101"/>
  <c r="E26" i="101"/>
  <c r="R26" i="101"/>
  <c r="Q27" i="101"/>
  <c r="E19" i="98"/>
  <c r="F18" i="98"/>
  <c r="C5" i="25"/>
  <c r="Q32" i="98" l="1"/>
  <c r="R31" i="98"/>
  <c r="R27" i="101"/>
  <c r="Q28" i="101"/>
  <c r="F26" i="101"/>
  <c r="E27" i="101"/>
  <c r="E20" i="98"/>
  <c r="F19" i="98"/>
  <c r="E7" i="70"/>
  <c r="F3" i="69"/>
  <c r="C4" i="1"/>
  <c r="A24" i="70"/>
  <c r="C12" i="25"/>
  <c r="G36" i="19"/>
  <c r="D12" i="83" s="1"/>
  <c r="Q33" i="98" l="1"/>
  <c r="R32" i="98"/>
  <c r="F27" i="101"/>
  <c r="E28" i="101"/>
  <c r="R28" i="101"/>
  <c r="Q29" i="101"/>
  <c r="E21" i="98"/>
  <c r="F20" i="98"/>
  <c r="Q16" i="5"/>
  <c r="Q34" i="98" l="1"/>
  <c r="R33" i="98"/>
  <c r="R29" i="101"/>
  <c r="Q30" i="101"/>
  <c r="F28" i="101"/>
  <c r="E29" i="101"/>
  <c r="E22" i="98"/>
  <c r="F21" i="98"/>
  <c r="E6" i="70"/>
  <c r="B3" i="70"/>
  <c r="B4" i="14"/>
  <c r="B3" i="14"/>
  <c r="D6" i="16"/>
  <c r="G6" i="16"/>
  <c r="E15" i="25"/>
  <c r="U1" i="19"/>
  <c r="R34" i="98" l="1"/>
  <c r="Q35" i="98"/>
  <c r="F29" i="101"/>
  <c r="E30" i="101"/>
  <c r="R30" i="101"/>
  <c r="Q31" i="101"/>
  <c r="E23" i="98"/>
  <c r="F22" i="98"/>
  <c r="E16" i="25"/>
  <c r="R35" i="98" l="1"/>
  <c r="Q36" i="98"/>
  <c r="Q32" i="101"/>
  <c r="R31" i="101"/>
  <c r="F30" i="101"/>
  <c r="E31" i="101"/>
  <c r="E24" i="98"/>
  <c r="F23" i="98"/>
  <c r="H20" i="70"/>
  <c r="H17" i="70"/>
  <c r="Q37" i="98" l="1"/>
  <c r="R36" i="98"/>
  <c r="E32" i="101"/>
  <c r="F31" i="101"/>
  <c r="Q33" i="101"/>
  <c r="R32" i="101"/>
  <c r="E25" i="98"/>
  <c r="F24" i="98"/>
  <c r="D16" i="70"/>
  <c r="R37" i="98" l="1"/>
  <c r="Q38" i="98"/>
  <c r="Q34" i="101"/>
  <c r="R33" i="101"/>
  <c r="E33" i="101"/>
  <c r="F32" i="101"/>
  <c r="E26" i="98"/>
  <c r="F25" i="98"/>
  <c r="Q26" i="5"/>
  <c r="Q27" i="5"/>
  <c r="Q28" i="5"/>
  <c r="Q29" i="5"/>
  <c r="Q30" i="5"/>
  <c r="Q25" i="5"/>
  <c r="Q31" i="5" s="1"/>
  <c r="Q20" i="5"/>
  <c r="Q21" i="5"/>
  <c r="Q22" i="5"/>
  <c r="Q23" i="5"/>
  <c r="Q12" i="5"/>
  <c r="Q13" i="5"/>
  <c r="Q14" i="5"/>
  <c r="Q15" i="5"/>
  <c r="Q11" i="5"/>
  <c r="Q9" i="5"/>
  <c r="Q10" i="5"/>
  <c r="Q8" i="5"/>
  <c r="J31" i="5"/>
  <c r="K31" i="5"/>
  <c r="J24" i="5"/>
  <c r="K24" i="5"/>
  <c r="J17" i="5"/>
  <c r="K17" i="5"/>
  <c r="J3" i="5"/>
  <c r="F3" i="5"/>
  <c r="R38" i="98" l="1"/>
  <c r="Q39" i="98"/>
  <c r="E34" i="101"/>
  <c r="F33" i="101"/>
  <c r="Q35" i="101"/>
  <c r="R34" i="101"/>
  <c r="E27" i="98"/>
  <c r="F26" i="98"/>
  <c r="P31" i="5"/>
  <c r="L31" i="5"/>
  <c r="I31" i="5"/>
  <c r="H31" i="5"/>
  <c r="G31" i="5"/>
  <c r="P24" i="5"/>
  <c r="Q24" i="5"/>
  <c r="L24" i="5"/>
  <c r="I24" i="5"/>
  <c r="H24" i="5"/>
  <c r="G24" i="5"/>
  <c r="Q17" i="5"/>
  <c r="L17" i="5"/>
  <c r="I17" i="5"/>
  <c r="H17" i="5"/>
  <c r="G17" i="5"/>
  <c r="J32" i="71"/>
  <c r="R39" i="98" l="1"/>
  <c r="Q40" i="98"/>
  <c r="Q36" i="101"/>
  <c r="R35" i="101"/>
  <c r="E35" i="101"/>
  <c r="F34" i="101"/>
  <c r="E28" i="98"/>
  <c r="F27" i="98"/>
  <c r="H19" i="70"/>
  <c r="H3" i="70"/>
  <c r="H2" i="70"/>
  <c r="R40" i="98" l="1"/>
  <c r="Q41" i="98"/>
  <c r="E36" i="101"/>
  <c r="F35" i="101"/>
  <c r="Q37" i="101"/>
  <c r="R36" i="101"/>
  <c r="E29" i="98"/>
  <c r="F28" i="98"/>
  <c r="A30" i="70"/>
  <c r="A27" i="70"/>
  <c r="D12" i="70"/>
  <c r="D9" i="70"/>
  <c r="D5" i="70"/>
  <c r="Q42" i="98" l="1"/>
  <c r="R41" i="98"/>
  <c r="Q38" i="101"/>
  <c r="R37" i="101"/>
  <c r="E37" i="101"/>
  <c r="F36" i="101"/>
  <c r="E30" i="98"/>
  <c r="F29" i="98"/>
  <c r="H24" i="69"/>
  <c r="F4" i="69"/>
  <c r="R42" i="98" l="1"/>
  <c r="Q43" i="98"/>
  <c r="E38" i="101"/>
  <c r="F37" i="101"/>
  <c r="Q39" i="101"/>
  <c r="R38" i="101"/>
  <c r="E31" i="98"/>
  <c r="F30" i="98"/>
  <c r="H16" i="70"/>
  <c r="H9" i="70"/>
  <c r="H8" i="70"/>
  <c r="H5" i="70"/>
  <c r="H4" i="70"/>
  <c r="R43" i="98" l="1"/>
  <c r="Q44" i="98"/>
  <c r="Q40" i="101"/>
  <c r="R39" i="101"/>
  <c r="E39" i="101"/>
  <c r="F38" i="101"/>
  <c r="E32" i="98"/>
  <c r="F31" i="98"/>
  <c r="C3" i="21"/>
  <c r="D7" i="16"/>
  <c r="I34" i="16"/>
  <c r="J38" i="20"/>
  <c r="H53" i="19"/>
  <c r="E53" i="19"/>
  <c r="AH2" i="15" s="1"/>
  <c r="T2" i="15" s="1"/>
  <c r="Q45" i="98" l="1"/>
  <c r="R44" i="98"/>
  <c r="E40" i="101"/>
  <c r="F39" i="101"/>
  <c r="Q41" i="101"/>
  <c r="R40" i="101"/>
  <c r="E33" i="98"/>
  <c r="F32" i="98"/>
  <c r="J68" i="20"/>
  <c r="R45" i="98" l="1"/>
  <c r="Q46" i="98"/>
  <c r="Q42" i="101"/>
  <c r="R41" i="101"/>
  <c r="E41" i="101"/>
  <c r="F40" i="101"/>
  <c r="E34" i="98"/>
  <c r="F33" i="98"/>
  <c r="R46" i="98" l="1"/>
  <c r="U16" i="98"/>
  <c r="E42" i="101"/>
  <c r="F41" i="101"/>
  <c r="Q43" i="101"/>
  <c r="R42" i="101"/>
  <c r="E35" i="98"/>
  <c r="F34" i="98"/>
  <c r="H30" i="25"/>
  <c r="F30" i="25"/>
  <c r="D30" i="25"/>
  <c r="D29" i="25"/>
  <c r="N29" i="25"/>
  <c r="L29" i="25"/>
  <c r="J29" i="25"/>
  <c r="H29" i="25"/>
  <c r="F29" i="25"/>
  <c r="U17" i="98" l="1"/>
  <c r="V16" i="98"/>
  <c r="U15" i="98"/>
  <c r="Q44" i="101"/>
  <c r="R43" i="101"/>
  <c r="E43" i="101"/>
  <c r="E44" i="101" s="1"/>
  <c r="F42" i="101"/>
  <c r="E36" i="98"/>
  <c r="F35" i="98"/>
  <c r="Q1" i="19"/>
  <c r="J1" i="19"/>
  <c r="I1" i="19"/>
  <c r="U18" i="98" l="1"/>
  <c r="V17" i="98"/>
  <c r="F44" i="101"/>
  <c r="E45" i="101"/>
  <c r="F43" i="101"/>
  <c r="Q45" i="101"/>
  <c r="R44" i="101"/>
  <c r="E37" i="98"/>
  <c r="F36" i="98"/>
  <c r="N36" i="19"/>
  <c r="D16" i="83" s="1"/>
  <c r="V18" i="98" l="1"/>
  <c r="U19" i="98"/>
  <c r="I16" i="101"/>
  <c r="J16" i="101" s="1"/>
  <c r="F45" i="101"/>
  <c r="Q46" i="101"/>
  <c r="R45" i="101"/>
  <c r="E38" i="98"/>
  <c r="F37" i="98"/>
  <c r="I23" i="1"/>
  <c r="G23" i="1"/>
  <c r="I22" i="1"/>
  <c r="H22" i="1"/>
  <c r="I15" i="1"/>
  <c r="G15" i="1"/>
  <c r="I14" i="1"/>
  <c r="H14" i="1"/>
  <c r="G14" i="1"/>
  <c r="D21" i="1"/>
  <c r="D13" i="1"/>
  <c r="C13" i="19"/>
  <c r="C21" i="25" s="1"/>
  <c r="S1" i="19"/>
  <c r="D8" i="4"/>
  <c r="C22" i="25"/>
  <c r="M21" i="25"/>
  <c r="I21" i="25"/>
  <c r="C7" i="25"/>
  <c r="C8" i="25"/>
  <c r="H7" i="4"/>
  <c r="H6" i="4"/>
  <c r="C4" i="4"/>
  <c r="L7" i="4"/>
  <c r="C28" i="25"/>
  <c r="E25" i="25"/>
  <c r="K28" i="25"/>
  <c r="D16" i="16"/>
  <c r="B36" i="16" s="1"/>
  <c r="H8" i="20"/>
  <c r="B74" i="20" s="1"/>
  <c r="F8" i="20"/>
  <c r="H10" i="16"/>
  <c r="F10" i="16"/>
  <c r="D10" i="16"/>
  <c r="I3" i="25"/>
  <c r="C6" i="25"/>
  <c r="C9" i="25"/>
  <c r="C10" i="25"/>
  <c r="C11" i="25"/>
  <c r="E13" i="25"/>
  <c r="E14" i="25"/>
  <c r="C20" i="25"/>
  <c r="E23" i="25"/>
  <c r="I23" i="25"/>
  <c r="M23" i="25"/>
  <c r="E24" i="25"/>
  <c r="K24" i="25"/>
  <c r="D23" i="1"/>
  <c r="D22" i="1"/>
  <c r="G20" i="1"/>
  <c r="D20" i="1"/>
  <c r="H11" i="16"/>
  <c r="F11" i="16"/>
  <c r="D11" i="16"/>
  <c r="O4" i="21"/>
  <c r="O3" i="21"/>
  <c r="P4" i="15"/>
  <c r="P3" i="15"/>
  <c r="D9" i="16"/>
  <c r="C4" i="16"/>
  <c r="D3" i="16"/>
  <c r="D4" i="20"/>
  <c r="E3" i="20"/>
  <c r="K10" i="4"/>
  <c r="D10" i="4"/>
  <c r="K9" i="4"/>
  <c r="D9" i="4"/>
  <c r="K8" i="4"/>
  <c r="L6" i="4"/>
  <c r="C5" i="4"/>
  <c r="H39" i="1"/>
  <c r="F39" i="1"/>
  <c r="D39" i="1"/>
  <c r="D38" i="1"/>
  <c r="H37" i="1"/>
  <c r="F37" i="1"/>
  <c r="D37" i="1"/>
  <c r="D36" i="1"/>
  <c r="D35" i="1"/>
  <c r="D34" i="1"/>
  <c r="G30" i="1"/>
  <c r="D30" i="1"/>
  <c r="G29" i="1"/>
  <c r="D29" i="1"/>
  <c r="D15" i="1"/>
  <c r="D14" i="1"/>
  <c r="G12" i="1"/>
  <c r="D12" i="1"/>
  <c r="C11" i="1"/>
  <c r="G10" i="1"/>
  <c r="D10" i="1"/>
  <c r="C9" i="1"/>
  <c r="C7" i="1"/>
  <c r="C6" i="1"/>
  <c r="C8" i="1"/>
  <c r="C5" i="1"/>
  <c r="C3" i="1"/>
  <c r="J71" i="20"/>
  <c r="D6" i="4"/>
  <c r="I15" i="101" l="1"/>
  <c r="U20" i="98"/>
  <c r="V19" i="98"/>
  <c r="I17" i="101"/>
  <c r="J17" i="101"/>
  <c r="I18" i="101"/>
  <c r="R46" i="101"/>
  <c r="U16" i="101"/>
  <c r="E39" i="98"/>
  <c r="F38" i="98"/>
  <c r="B73" i="20"/>
  <c r="D7" i="20"/>
  <c r="U21" i="98" l="1"/>
  <c r="V20" i="98"/>
  <c r="V16" i="101"/>
  <c r="U15" i="101"/>
  <c r="U17" i="101"/>
  <c r="J18" i="101"/>
  <c r="I19" i="101"/>
  <c r="E40" i="98"/>
  <c r="F39" i="98"/>
  <c r="U22" i="98" l="1"/>
  <c r="V21" i="98"/>
  <c r="J19" i="101"/>
  <c r="I20" i="101"/>
  <c r="V17" i="101"/>
  <c r="U18" i="101"/>
  <c r="E41" i="98"/>
  <c r="F40" i="98"/>
  <c r="U23" i="98" l="1"/>
  <c r="V22" i="98"/>
  <c r="V18" i="101"/>
  <c r="U19" i="101"/>
  <c r="J20" i="101"/>
  <c r="I21" i="101"/>
  <c r="E42" i="98"/>
  <c r="F41" i="98"/>
  <c r="V23" i="98" l="1"/>
  <c r="U24" i="98"/>
  <c r="J21" i="101"/>
  <c r="I22" i="101"/>
  <c r="V19" i="101"/>
  <c r="U20" i="101"/>
  <c r="E43" i="98"/>
  <c r="I16" i="98" s="1"/>
  <c r="F42" i="98"/>
  <c r="U25" i="98" l="1"/>
  <c r="V24" i="98"/>
  <c r="V20" i="101"/>
  <c r="U21" i="101"/>
  <c r="J22" i="101"/>
  <c r="I23" i="101"/>
  <c r="F43" i="98"/>
  <c r="V25" i="98" l="1"/>
  <c r="U26" i="98"/>
  <c r="J23" i="101"/>
  <c r="I24" i="101"/>
  <c r="V21" i="101"/>
  <c r="U22" i="101"/>
  <c r="I17" i="98"/>
  <c r="I15" i="98"/>
  <c r="J16" i="98"/>
  <c r="V26" i="98" l="1"/>
  <c r="U27" i="98"/>
  <c r="V22" i="101"/>
  <c r="U23" i="101"/>
  <c r="J24" i="101"/>
  <c r="I25" i="101"/>
  <c r="I18" i="98"/>
  <c r="J17" i="98"/>
  <c r="V27" i="98" l="1"/>
  <c r="U28" i="98"/>
  <c r="J25" i="101"/>
  <c r="I26" i="101"/>
  <c r="V23" i="101"/>
  <c r="U24" i="101"/>
  <c r="I19" i="98"/>
  <c r="J18" i="98"/>
  <c r="V28" i="98" l="1"/>
  <c r="U29" i="98"/>
  <c r="V24" i="101"/>
  <c r="U25" i="101"/>
  <c r="J26" i="101"/>
  <c r="I27" i="101"/>
  <c r="I20" i="98"/>
  <c r="J19" i="98"/>
  <c r="U30" i="98" l="1"/>
  <c r="V29" i="98"/>
  <c r="J27" i="101"/>
  <c r="I28" i="101"/>
  <c r="V25" i="101"/>
  <c r="U26" i="101"/>
  <c r="I21" i="98"/>
  <c r="J20" i="98"/>
  <c r="V30" i="98" l="1"/>
  <c r="U31" i="98"/>
  <c r="V26" i="101"/>
  <c r="U27" i="101"/>
  <c r="J28" i="101"/>
  <c r="I29" i="101"/>
  <c r="I22" i="98"/>
  <c r="J21" i="98"/>
  <c r="V31" i="98" l="1"/>
  <c r="U32" i="98"/>
  <c r="J29" i="101"/>
  <c r="I30" i="101"/>
  <c r="V27" i="101"/>
  <c r="U28" i="101"/>
  <c r="I23" i="98"/>
  <c r="J22" i="98"/>
  <c r="V32" i="98" l="1"/>
  <c r="U33" i="98"/>
  <c r="V28" i="101"/>
  <c r="U29" i="101"/>
  <c r="J30" i="101"/>
  <c r="I31" i="101"/>
  <c r="I24" i="98"/>
  <c r="J23" i="98"/>
  <c r="V33" i="98" l="1"/>
  <c r="U34" i="98"/>
  <c r="I32" i="101"/>
  <c r="J31" i="101"/>
  <c r="V29" i="101"/>
  <c r="U30" i="101"/>
  <c r="I25" i="98"/>
  <c r="J24" i="98"/>
  <c r="V34" i="98" l="1"/>
  <c r="U35" i="98"/>
  <c r="U31" i="101"/>
  <c r="V30" i="101"/>
  <c r="I33" i="101"/>
  <c r="J32" i="101"/>
  <c r="I26" i="98"/>
  <c r="J25" i="98"/>
  <c r="V35" i="98" l="1"/>
  <c r="U36" i="98"/>
  <c r="I34" i="101"/>
  <c r="J33" i="101"/>
  <c r="U32" i="101"/>
  <c r="V31" i="101"/>
  <c r="I27" i="98"/>
  <c r="J26" i="98"/>
  <c r="V36" i="98" l="1"/>
  <c r="U37" i="98"/>
  <c r="U33" i="101"/>
  <c r="V32" i="101"/>
  <c r="I35" i="101"/>
  <c r="J34" i="101"/>
  <c r="I28" i="98"/>
  <c r="J27" i="98"/>
  <c r="V37" i="98" l="1"/>
  <c r="U38" i="98"/>
  <c r="I36" i="101"/>
  <c r="J35" i="101"/>
  <c r="U34" i="101"/>
  <c r="V33" i="101"/>
  <c r="I29" i="98"/>
  <c r="J28" i="98"/>
  <c r="V38" i="98" l="1"/>
  <c r="U39" i="98"/>
  <c r="U35" i="101"/>
  <c r="V34" i="101"/>
  <c r="I37" i="101"/>
  <c r="J36" i="101"/>
  <c r="I30" i="98"/>
  <c r="J29" i="98"/>
  <c r="U40" i="98" l="1"/>
  <c r="V39" i="98"/>
  <c r="I38" i="101"/>
  <c r="J37" i="101"/>
  <c r="U36" i="101"/>
  <c r="V35" i="101"/>
  <c r="I31" i="98"/>
  <c r="J30" i="98"/>
  <c r="U41" i="98" l="1"/>
  <c r="V40" i="98"/>
  <c r="U37" i="101"/>
  <c r="V36" i="101"/>
  <c r="I39" i="101"/>
  <c r="J38" i="101"/>
  <c r="I32" i="98"/>
  <c r="J31" i="98"/>
  <c r="U42" i="98" l="1"/>
  <c r="V42" i="98" s="1"/>
  <c r="V41" i="98"/>
  <c r="I40" i="101"/>
  <c r="J39" i="101"/>
  <c r="U38" i="101"/>
  <c r="V37" i="101"/>
  <c r="I33" i="98"/>
  <c r="J32" i="98"/>
  <c r="U39" i="101" l="1"/>
  <c r="V38" i="101"/>
  <c r="I41" i="101"/>
  <c r="J40" i="101"/>
  <c r="I34" i="98"/>
  <c r="J33" i="98"/>
  <c r="I42" i="101" l="1"/>
  <c r="J41" i="101"/>
  <c r="U40" i="101"/>
  <c r="V39" i="101"/>
  <c r="I35" i="98"/>
  <c r="J34" i="98"/>
  <c r="U41" i="101" l="1"/>
  <c r="U42" i="101" s="1"/>
  <c r="V40" i="101"/>
  <c r="I43" i="101"/>
  <c r="J42" i="101"/>
  <c r="I36" i="98"/>
  <c r="J35" i="98"/>
  <c r="V42" i="101" l="1"/>
  <c r="U43" i="101"/>
  <c r="I44" i="101"/>
  <c r="J43" i="101"/>
  <c r="V41" i="101"/>
  <c r="I37" i="98"/>
  <c r="J36" i="98"/>
  <c r="U44" i="101" l="1"/>
  <c r="V43" i="101"/>
  <c r="I45" i="101"/>
  <c r="J44" i="101"/>
  <c r="I38" i="98"/>
  <c r="J37" i="98"/>
  <c r="U45" i="101" l="1"/>
  <c r="V44" i="101"/>
  <c r="I46" i="101"/>
  <c r="J46" i="101" s="1"/>
  <c r="J45" i="101"/>
  <c r="I39" i="98"/>
  <c r="I40" i="98" s="1"/>
  <c r="J38" i="98"/>
  <c r="U46" i="101" l="1"/>
  <c r="V46" i="101" s="1"/>
  <c r="V45" i="101"/>
  <c r="J40" i="98"/>
  <c r="I41" i="98"/>
  <c r="J39" i="98"/>
  <c r="J41" i="98" l="1"/>
  <c r="I42" i="98"/>
  <c r="J42" i="98" l="1"/>
  <c r="I43" i="98"/>
  <c r="I44" i="98" l="1"/>
  <c r="J43" i="98"/>
  <c r="I45" i="98" l="1"/>
  <c r="J44" i="98"/>
  <c r="J45" i="98" l="1"/>
  <c r="I46" i="98"/>
  <c r="J46"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1" authorId="0" shapeId="0" xr:uid="{00000000-0006-0000-0100-000001000000}">
      <text>
        <r>
          <rPr>
            <b/>
            <sz val="9"/>
            <color indexed="81"/>
            <rFont val="MS P ゴシック"/>
            <family val="3"/>
            <charset val="128"/>
          </rPr>
          <t>サービスガイドライン研修の取得年月日等を入力してください。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9" authorId="0" shapeId="0" xr:uid="{00000000-0006-0000-0800-000001000000}">
      <text>
        <r>
          <rPr>
            <b/>
            <sz val="12"/>
            <color indexed="81"/>
            <rFont val="MS P ゴシック"/>
            <family val="3"/>
            <charset val="128"/>
          </rPr>
          <t xml:space="preserve">◇ 訓練は通所を原則としますが、受講者にやむを得ない理由がある場合、オンライン訓練（同時双方向型）を実施することができます。
◇ ただし、この場合においても、総訓練時間の20%以上は通所で訓練を実施する必要があります。
◇ </t>
        </r>
        <r>
          <rPr>
            <b/>
            <u/>
            <sz val="12"/>
            <color indexed="81"/>
            <rFont val="MS P ゴシック"/>
            <family val="3"/>
            <charset val="128"/>
          </rPr>
          <t xml:space="preserve">この欄には、必ず通所で実施するカリキュラムの時間数を入力してください。
</t>
        </r>
        <r>
          <rPr>
            <b/>
            <sz val="12"/>
            <color indexed="81"/>
            <rFont val="MS P ゴシック"/>
            <family val="3"/>
            <charset val="128"/>
          </rPr>
          <t>◇一部カリキュラムをオンライン訓練（同時双方型）に切り替える場合は、この欄で入力した時限数</t>
        </r>
        <r>
          <rPr>
            <b/>
            <u/>
            <sz val="12"/>
            <color indexed="81"/>
            <rFont val="MS P ゴシック"/>
            <family val="3"/>
            <charset val="128"/>
          </rPr>
          <t>以外で</t>
        </r>
        <r>
          <rPr>
            <b/>
            <sz val="12"/>
            <color indexed="81"/>
            <rFont val="MS P ゴシック"/>
            <family val="3"/>
            <charset val="128"/>
          </rPr>
          <t>設定してください。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7" authorId="0" shapeId="0" xr:uid="{00000000-0006-0000-0900-000001000000}">
      <text>
        <r>
          <rPr>
            <b/>
            <sz val="12"/>
            <color indexed="81"/>
            <rFont val="MS P ゴシック"/>
            <family val="3"/>
            <charset val="128"/>
          </rPr>
          <t xml:space="preserve">◇ 訓練は通所を原則としますが、受講者にやむを得ない理由がある場合、オンライン訓練（同時双方向型）を実施することができます。
◇ ただし、この場合においても、総訓練時間の20%以上は通所で訓練を実施する必要があります。
◇ </t>
        </r>
        <r>
          <rPr>
            <b/>
            <u/>
            <sz val="12"/>
            <color indexed="81"/>
            <rFont val="MS P ゴシック"/>
            <family val="3"/>
            <charset val="128"/>
          </rPr>
          <t xml:space="preserve">この欄には、必ず通所で実施するカリキュラムの時間数を入力してください。
</t>
        </r>
        <r>
          <rPr>
            <b/>
            <sz val="12"/>
            <color indexed="81"/>
            <rFont val="MS P ゴシック"/>
            <family val="3"/>
            <charset val="128"/>
          </rPr>
          <t>◇一部カリキュラムをオンライン訓練（同時双方型）に切り替える場合は、この欄で入力した時限数</t>
        </r>
        <r>
          <rPr>
            <b/>
            <u/>
            <sz val="12"/>
            <color indexed="81"/>
            <rFont val="MS P ゴシック"/>
            <family val="3"/>
            <charset val="128"/>
          </rPr>
          <t>以外で</t>
        </r>
        <r>
          <rPr>
            <b/>
            <sz val="12"/>
            <color indexed="81"/>
            <rFont val="MS P ゴシック"/>
            <family val="3"/>
            <charset val="128"/>
          </rPr>
          <t>設定してください。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W42" authorId="0" shapeId="0" xr:uid="{00000000-0006-0000-0C00-000001000000}">
      <text>
        <r>
          <rPr>
            <b/>
            <sz val="9"/>
            <color indexed="81"/>
            <rFont val="MS P ゴシック"/>
            <family val="3"/>
            <charset val="128"/>
          </rPr>
          <t>入校式・修了式の日にち、時間数は変更できません。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W46" authorId="0" shapeId="0" xr:uid="{00000000-0006-0000-0D00-000001000000}">
      <text>
        <r>
          <rPr>
            <b/>
            <sz val="9"/>
            <color indexed="81"/>
            <rFont val="MS P ゴシック"/>
            <family val="3"/>
            <charset val="128"/>
          </rPr>
          <t>入校式・修了式の日にち、時間数は変更できません。</t>
        </r>
      </text>
    </comment>
  </commentList>
</comments>
</file>

<file path=xl/sharedStrings.xml><?xml version="1.0" encoding="utf-8"?>
<sst xmlns="http://schemas.openxmlformats.org/spreadsheetml/2006/main" count="1286" uniqueCount="720">
  <si>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</si>
  <si>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</si>
  <si>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</si>
  <si>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</si>
  <si>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</si>
  <si>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</si>
  <si>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</si>
  <si>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</si>
  <si>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</si>
  <si>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</si>
  <si>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</si>
  <si>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</si>
  <si>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</si>
  <si>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</si>
  <si>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</si>
  <si>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</si>
  <si>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</si>
  <si>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訓練目標</t>
    <rPh sb="0" eb="2">
      <t>クンレン</t>
    </rPh>
    <rPh sb="2" eb="4">
      <t>モクヒョウ</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</si>
  <si>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</si>
  <si>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</si>
  <si>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</si>
  <si>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</si>
  <si>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連　絡　先</t>
    <rPh sb="0" eb="1">
      <t>レン</t>
    </rPh>
    <rPh sb="2" eb="3">
      <t>ラク</t>
    </rPh>
    <rPh sb="4" eb="5">
      <t>サキ</t>
    </rPh>
    <phoneticPr fontId="2"/>
  </si>
  <si>
    <t>学　　　科</t>
    <rPh sb="0" eb="1">
      <t>ガク</t>
    </rPh>
    <rPh sb="4" eb="5">
      <t>カ</t>
    </rPh>
    <phoneticPr fontId="2"/>
  </si>
  <si>
    <t>実　　　技</t>
    <rPh sb="0" eb="1">
      <t>ジツ</t>
    </rPh>
    <rPh sb="4" eb="5">
      <t>ワザ</t>
    </rPh>
    <phoneticPr fontId="2"/>
  </si>
  <si>
    <t>科　　目　　別　　内　　容</t>
    <rPh sb="0" eb="1">
      <t>カ</t>
    </rPh>
    <rPh sb="3" eb="4">
      <t>メ</t>
    </rPh>
    <rPh sb="6" eb="7">
      <t>ベツ</t>
    </rPh>
    <rPh sb="9" eb="10">
      <t>ナイ</t>
    </rPh>
    <rPh sb="12" eb="13">
      <t>カタチ</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</si>
  <si>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</si>
  <si>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</si>
  <si>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</si>
  <si>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</si>
  <si>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</si>
  <si>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</si>
  <si>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</si>
  <si>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（地図は別添）</t>
    <rPh sb="1" eb="3">
      <t>チズ</t>
    </rPh>
    <rPh sb="4" eb="6">
      <t>ベッテン</t>
    </rPh>
    <phoneticPr fontId="2"/>
  </si>
  <si>
    <t>月生</t>
    <rPh sb="0" eb="1">
      <t>ガツ</t>
    </rPh>
    <rPh sb="1" eb="2">
      <t>セイ</t>
    </rPh>
    <phoneticPr fontId="2"/>
  </si>
  <si>
    <t>受託可能月</t>
    <rPh sb="0" eb="2">
      <t>ジュタク</t>
    </rPh>
    <rPh sb="2" eb="4">
      <t>カノウ</t>
    </rPh>
    <rPh sb="4" eb="5">
      <t>ツキ</t>
    </rPh>
    <phoneticPr fontId="2"/>
  </si>
  <si>
    <t>メモリ</t>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</si>
  <si>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</si>
  <si>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</si>
  <si>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</si>
  <si>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</si>
  <si>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</si>
  <si>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</si>
  <si>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</si>
  <si>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訓練概要</t>
    <rPh sb="0" eb="2">
      <t>クンレン</t>
    </rPh>
    <rPh sb="2" eb="4">
      <t>ガイヨウ</t>
    </rPh>
    <phoneticPr fontId="2"/>
  </si>
  <si>
    <t>就職後の
関連職種</t>
    <rPh sb="0" eb="3">
      <t>シュウショクゴ</t>
    </rPh>
    <rPh sb="5" eb="7">
      <t>カンレン</t>
    </rPh>
    <rPh sb="7" eb="9">
      <t>ショクシュ</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</si>
  <si>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</si>
  <si>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</si>
  <si>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</si>
  <si>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</si>
  <si>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</si>
  <si>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</si>
  <si>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</si>
  <si>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所在地(区市から)</t>
    <rPh sb="0" eb="3">
      <t>ショザイチ</t>
    </rPh>
    <rPh sb="4" eb="6">
      <t>クシ</t>
    </rPh>
    <phoneticPr fontId="2"/>
  </si>
  <si>
    <t>訓練コース</t>
    <rPh sb="0" eb="2">
      <t>クンレン</t>
    </rPh>
    <phoneticPr fontId="2"/>
  </si>
  <si>
    <t>〒（半角）</t>
    <rPh sb="2" eb="4">
      <t>ハンカク</t>
    </rPh>
    <phoneticPr fontId="2"/>
  </si>
  <si>
    <t>電話（半角）
市外局番から</t>
    <rPh sb="0" eb="2">
      <t>デンワ</t>
    </rPh>
    <rPh sb="3" eb="5">
      <t>ハンカク</t>
    </rPh>
    <rPh sb="7" eb="9">
      <t>シガイ</t>
    </rPh>
    <rPh sb="9" eb="11">
      <t>キョクバン</t>
    </rPh>
    <phoneticPr fontId="2"/>
  </si>
  <si>
    <t>FAX（半角）
市外局番から</t>
    <rPh sb="4" eb="6">
      <t>ハンカク</t>
    </rPh>
    <rPh sb="8" eb="10">
      <t>シガイ</t>
    </rPh>
    <rPh sb="10" eb="11">
      <t>キョク</t>
    </rPh>
    <rPh sb="11" eb="12">
      <t>バン</t>
    </rPh>
    <phoneticPr fontId="2"/>
  </si>
  <si>
    <t>契約者住所等</t>
    <rPh sb="0" eb="3">
      <t>ケイヤクシャ</t>
    </rPh>
    <rPh sb="3" eb="5">
      <t>ジュウショ</t>
    </rPh>
    <rPh sb="5" eb="6">
      <t>トウ</t>
    </rPh>
    <phoneticPr fontId="2"/>
  </si>
  <si>
    <t>加盟上部団体名
（取りまとめ団体名）</t>
    <rPh sb="0" eb="2">
      <t>カメイ</t>
    </rPh>
    <rPh sb="2" eb="4">
      <t>ジョウブ</t>
    </rPh>
    <rPh sb="4" eb="6">
      <t>ダンタイ</t>
    </rPh>
    <rPh sb="6" eb="7">
      <t>メイ</t>
    </rPh>
    <rPh sb="9" eb="10">
      <t>ト</t>
    </rPh>
    <rPh sb="14" eb="16">
      <t>ダンタイ</t>
    </rPh>
    <rPh sb="16" eb="17">
      <t>メイ</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</si>
  <si>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</si>
  <si>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</si>
  <si>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</si>
  <si>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</si>
  <si>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
（社名）</t>
    <rPh sb="0" eb="3">
      <t>ケイヤクシャ</t>
    </rPh>
    <rPh sb="3" eb="4">
      <t>メイ</t>
    </rPh>
    <rPh sb="6" eb="8">
      <t>シャメイ</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</si>
  <si>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</si>
  <si>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</si>
  <si>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</si>
  <si>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</si>
  <si>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</si>
  <si>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</si>
  <si>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</si>
  <si>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カリキュラムの時間数と一致すること</t>
    <rPh sb="7" eb="10">
      <t>ジカンスウ</t>
    </rPh>
    <rPh sb="11" eb="13">
      <t>イッチ</t>
    </rPh>
    <phoneticPr fontId="2"/>
  </si>
  <si>
    <t>就職支援</t>
    <rPh sb="0" eb="2">
      <t>シュウショク</t>
    </rPh>
    <rPh sb="2" eb="4">
      <t>シエン</t>
    </rPh>
    <phoneticPr fontId="2"/>
  </si>
  <si>
    <t>その他：6時間（入校・修了式）</t>
  </si>
  <si>
    <r>
      <t xml:space="preserve">その他
</t>
    </r>
    <r>
      <rPr>
        <sz val="10"/>
        <rFont val="ＭＳ Ｐゴシック"/>
        <family val="3"/>
        <charset val="128"/>
      </rPr>
      <t>（訓練時間に含まない）</t>
    </r>
    <rPh sb="2" eb="3">
      <t>タ</t>
    </rPh>
    <rPh sb="5" eb="7">
      <t>クンレン</t>
    </rPh>
    <rPh sb="7" eb="9">
      <t>ジカン</t>
    </rPh>
    <rPh sb="10" eb="11">
      <t>フク</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</si>
  <si>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</si>
  <si>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</si>
  <si>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</si>
  <si>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</si>
  <si>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</si>
  <si>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受験月</t>
    <rPh sb="0" eb="2">
      <t>ジュケン</t>
    </rPh>
    <rPh sb="2" eb="3">
      <t>ツキ</t>
    </rPh>
    <phoneticPr fontId="2"/>
  </si>
  <si>
    <t>資格の認可機関</t>
    <rPh sb="0" eb="2">
      <t>シカク</t>
    </rPh>
    <rPh sb="3" eb="5">
      <t>ニンカ</t>
    </rPh>
    <rPh sb="5" eb="7">
      <t>キカン</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</si>
  <si>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</si>
  <si>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</si>
  <si>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</si>
  <si>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</si>
  <si>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デスクトップ又はノート型</t>
    <rPh sb="6" eb="7">
      <t>マタ</t>
    </rPh>
    <rPh sb="11" eb="12">
      <t>ガタ</t>
    </rPh>
    <phoneticPr fontId="2"/>
  </si>
  <si>
    <t>教室と別に設置</t>
    <rPh sb="0" eb="2">
      <t>キョウシツ</t>
    </rPh>
    <rPh sb="3" eb="4">
      <t>ベツ</t>
    </rPh>
    <rPh sb="5" eb="7">
      <t>セッチ</t>
    </rPh>
    <phoneticPr fontId="2"/>
  </si>
  <si>
    <t>実施施設名１</t>
    <rPh sb="0" eb="2">
      <t>ジッシ</t>
    </rPh>
    <rPh sb="2" eb="4">
      <t>シセツ</t>
    </rPh>
    <rPh sb="4" eb="5">
      <t>メイ</t>
    </rPh>
    <phoneticPr fontId="2"/>
  </si>
  <si>
    <t>実施施設名２</t>
    <rPh sb="0" eb="2">
      <t>ジッシ</t>
    </rPh>
    <rPh sb="2" eb="4">
      <t>シセツ</t>
    </rPh>
    <rPh sb="4" eb="5">
      <t>メイ</t>
    </rPh>
    <phoneticPr fontId="2"/>
  </si>
  <si>
    <t>実施施設１住所等</t>
    <rPh sb="0" eb="2">
      <t>ジッシ</t>
    </rPh>
    <rPh sb="2" eb="4">
      <t>シセツ</t>
    </rPh>
    <rPh sb="5" eb="7">
      <t>ジュウショ</t>
    </rPh>
    <rPh sb="7" eb="8">
      <t>トウ</t>
    </rPh>
    <phoneticPr fontId="2"/>
  </si>
  <si>
    <t>実施施設２住所等</t>
    <rPh sb="0" eb="2">
      <t>ジッシ</t>
    </rPh>
    <rPh sb="2" eb="4">
      <t>シセツ</t>
    </rPh>
    <rPh sb="5" eb="7">
      <t>ジュウショ</t>
    </rPh>
    <rPh sb="7" eb="8">
      <t>トウ</t>
    </rPh>
    <phoneticPr fontId="2"/>
  </si>
  <si>
    <t>喫煙所</t>
    <rPh sb="0" eb="2">
      <t>キツエン</t>
    </rPh>
    <rPh sb="2" eb="3">
      <t>ジョ</t>
    </rPh>
    <phoneticPr fontId="2"/>
  </si>
  <si>
    <t>コーナー等</t>
    <rPh sb="4" eb="5">
      <t>トウ</t>
    </rPh>
    <phoneticPr fontId="2"/>
  </si>
  <si>
    <t>男性用</t>
    <rPh sb="0" eb="3">
      <t>ダンセイヨウ</t>
    </rPh>
    <phoneticPr fontId="2"/>
  </si>
  <si>
    <t>女性用</t>
    <rPh sb="0" eb="3">
      <t>ジョセイヨウ</t>
    </rPh>
    <phoneticPr fontId="2"/>
  </si>
  <si>
    <t>休憩室２</t>
    <rPh sb="0" eb="3">
      <t>キュウケイシツ</t>
    </rPh>
    <phoneticPr fontId="2"/>
  </si>
  <si>
    <t>喫煙所２</t>
    <rPh sb="0" eb="2">
      <t>キツエン</t>
    </rPh>
    <rPh sb="2" eb="3">
      <t>ジョ</t>
    </rPh>
    <phoneticPr fontId="2"/>
  </si>
  <si>
    <t>教室１（訓練を主に行うところ)</t>
    <rPh sb="0" eb="2">
      <t>キョウシツ</t>
    </rPh>
    <rPh sb="4" eb="6">
      <t>クンレン</t>
    </rPh>
    <rPh sb="7" eb="8">
      <t>オモ</t>
    </rPh>
    <rPh sb="9" eb="10">
      <t>オコナ</t>
    </rPh>
    <phoneticPr fontId="2"/>
  </si>
  <si>
    <t>訓練設備</t>
    <rPh sb="0" eb="2">
      <t>クンレン</t>
    </rPh>
    <rPh sb="2" eb="4">
      <t>セツビ</t>
    </rPh>
    <phoneticPr fontId="2"/>
  </si>
  <si>
    <t>実習器具等の名称</t>
    <rPh sb="0" eb="2">
      <t>ジッシュウ</t>
    </rPh>
    <rPh sb="2" eb="4">
      <t>キグ</t>
    </rPh>
    <rPh sb="4" eb="5">
      <t>トウ</t>
    </rPh>
    <rPh sb="6" eb="8">
      <t>メイショウ</t>
    </rPh>
    <phoneticPr fontId="2"/>
  </si>
  <si>
    <t>申込月</t>
    <rPh sb="0" eb="2">
      <t>モウシコミ</t>
    </rPh>
    <rPh sb="2" eb="3">
      <t>ツキ</t>
    </rPh>
    <phoneticPr fontId="2"/>
  </si>
  <si>
    <t>求人情報誌</t>
    <rPh sb="0" eb="2">
      <t>キュウジン</t>
    </rPh>
    <rPh sb="2" eb="5">
      <t>ジョウホウシ</t>
    </rPh>
    <phoneticPr fontId="2"/>
  </si>
  <si>
    <t>就職活動（求人情報収集)支援</t>
    <rPh sb="0" eb="2">
      <t>シュウショク</t>
    </rPh>
    <rPh sb="2" eb="4">
      <t>カツドウ</t>
    </rPh>
    <rPh sb="5" eb="7">
      <t>キュウジン</t>
    </rPh>
    <rPh sb="7" eb="9">
      <t>ジョウホウ</t>
    </rPh>
    <rPh sb="9" eb="11">
      <t>シュウシュウ</t>
    </rPh>
    <rPh sb="12" eb="14">
      <t>シエン</t>
    </rPh>
    <phoneticPr fontId="2"/>
  </si>
  <si>
    <t>インターネット（常時開放・時間限定)</t>
    <rPh sb="8" eb="10">
      <t>ジョウジ</t>
    </rPh>
    <rPh sb="10" eb="12">
      <t>カイホウ</t>
    </rPh>
    <rPh sb="13" eb="15">
      <t>ジカン</t>
    </rPh>
    <rPh sb="15" eb="17">
      <t>ゲンテイ</t>
    </rPh>
    <phoneticPr fontId="2"/>
  </si>
  <si>
    <t>設置台数</t>
    <rPh sb="0" eb="2">
      <t>セッチ</t>
    </rPh>
    <rPh sb="2" eb="4">
      <t>ダイスウ</t>
    </rPh>
    <phoneticPr fontId="2"/>
  </si>
  <si>
    <t>実施施設２</t>
    <rPh sb="0" eb="2">
      <t>ジッシ</t>
    </rPh>
    <rPh sb="2" eb="4">
      <t>シセツ</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</si>
  <si>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</si>
  <si>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</si>
  <si>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使用床面積</t>
    <rPh sb="0" eb="2">
      <t>シヨウ</t>
    </rPh>
    <rPh sb="2" eb="5">
      <t>ユカメンセキ</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</si>
  <si>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</si>
  <si>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</si>
  <si>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</si>
  <si>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</si>
  <si>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兼用</t>
    <rPh sb="0" eb="2">
      <t>ケンヨウ</t>
    </rPh>
    <phoneticPr fontId="2"/>
  </si>
  <si>
    <t>教室と別</t>
    <rPh sb="0" eb="2">
      <t>キョウシツ</t>
    </rPh>
    <rPh sb="3" eb="4">
      <t>ベツ</t>
    </rPh>
    <phoneticPr fontId="2"/>
  </si>
  <si>
    <t>ホワイトボード２</t>
    <phoneticPr fontId="2"/>
  </si>
  <si>
    <t>プロジェクター２</t>
    <phoneticPr fontId="2"/>
  </si>
  <si>
    <t>モニター２</t>
    <phoneticPr fontId="2"/>
  </si>
  <si>
    <t>所　在　地２</t>
    <rPh sb="0" eb="1">
      <t>トコロ</t>
    </rPh>
    <rPh sb="2" eb="3">
      <t>ザイ</t>
    </rPh>
    <rPh sb="4" eb="5">
      <t>チ</t>
    </rPh>
    <phoneticPr fontId="2"/>
  </si>
  <si>
    <t>1時限あたりの時間数（分）</t>
    <rPh sb="1" eb="3">
      <t>ジゲン</t>
    </rPh>
    <rPh sb="7" eb="10">
      <t>ジカンスウ</t>
    </rPh>
    <rPh sb="11" eb="12">
      <t>フン</t>
    </rPh>
    <phoneticPr fontId="2"/>
  </si>
  <si>
    <t>受入可能定員</t>
    <rPh sb="0" eb="2">
      <t>ウケイレ</t>
    </rPh>
    <rPh sb="2" eb="4">
      <t>カノウ</t>
    </rPh>
    <rPh sb="4" eb="6">
      <t>テイイン</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</si>
  <si>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</si>
  <si>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</si>
  <si>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</si>
  <si>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</si>
  <si>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</si>
  <si>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</si>
  <si>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</si>
  <si>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</si>
  <si>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</si>
  <si>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</si>
  <si>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</si>
  <si>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</si>
  <si>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</si>
  <si>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</si>
  <si>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</si>
  <si>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</si>
  <si>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</si>
  <si>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</si>
  <si>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就職活動(求人情報収集）支援</t>
    <rPh sb="0" eb="2">
      <t>シュウショク</t>
    </rPh>
    <rPh sb="2" eb="4">
      <t>カツドウ</t>
    </rPh>
    <rPh sb="5" eb="7">
      <t>キュウジン</t>
    </rPh>
    <rPh sb="7" eb="9">
      <t>ジョウホウ</t>
    </rPh>
    <rPh sb="9" eb="11">
      <t>シュウシュウ</t>
    </rPh>
    <rPh sb="12" eb="14">
      <t>シエン</t>
    </rPh>
    <phoneticPr fontId="2"/>
  </si>
  <si>
    <t>科　　　　　名</t>
    <rPh sb="0" eb="1">
      <t>カ</t>
    </rPh>
    <rPh sb="6" eb="7">
      <t>メイ</t>
    </rPh>
    <phoneticPr fontId="2"/>
  </si>
  <si>
    <t>内　　　　　　　　　　容</t>
    <rPh sb="0" eb="1">
      <t>ウチ</t>
    </rPh>
    <rPh sb="11" eb="12">
      <t>カタチ</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</si>
  <si>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</si>
  <si>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</si>
  <si>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</si>
  <si>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</si>
  <si>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</si>
  <si>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教室２（訓練を主に行うところ)</t>
    <rPh sb="0" eb="2">
      <t>キョウシツ</t>
    </rPh>
    <rPh sb="4" eb="6">
      <t>クンレン</t>
    </rPh>
    <rPh sb="7" eb="8">
      <t>オモ</t>
    </rPh>
    <rPh sb="9" eb="10">
      <t>オコナ</t>
    </rPh>
    <phoneticPr fontId="2"/>
  </si>
  <si>
    <t>受講生との連絡体制(具体的に)</t>
    <rPh sb="0" eb="3">
      <t>ジュコウセイ</t>
    </rPh>
    <rPh sb="5" eb="7">
      <t>レンラク</t>
    </rPh>
    <rPh sb="7" eb="9">
      <t>タイセイ</t>
    </rPh>
    <rPh sb="10" eb="13">
      <t>グタイテキ</t>
    </rPh>
    <phoneticPr fontId="2"/>
  </si>
  <si>
    <t>資格の認可機関名</t>
    <rPh sb="0" eb="2">
      <t>シカク</t>
    </rPh>
    <rPh sb="3" eb="5">
      <t>ニンカ</t>
    </rPh>
    <rPh sb="5" eb="7">
      <t>キカン</t>
    </rPh>
    <rPh sb="7" eb="8">
      <t>メイ</t>
    </rPh>
    <phoneticPr fontId="2"/>
  </si>
  <si>
    <t>就職支援部門
(担当者名簿は別添)</t>
    <rPh sb="0" eb="2">
      <t>シュウショク</t>
    </rPh>
    <rPh sb="2" eb="4">
      <t>シエン</t>
    </rPh>
    <rPh sb="4" eb="6">
      <t>ブモン</t>
    </rPh>
    <rPh sb="8" eb="10">
      <t>タントウ</t>
    </rPh>
    <rPh sb="10" eb="11">
      <t>シャ</t>
    </rPh>
    <phoneticPr fontId="2"/>
  </si>
  <si>
    <t>就職実績（率）</t>
    <rPh sb="0" eb="2">
      <t>シュウショク</t>
    </rPh>
    <rPh sb="2" eb="4">
      <t>ジッセキ</t>
    </rPh>
    <rPh sb="5" eb="6">
      <t>リツ</t>
    </rPh>
    <phoneticPr fontId="2"/>
  </si>
  <si>
    <t>○×出版</t>
    <rPh sb="2" eb="4">
      <t>シュッパン</t>
    </rPh>
    <phoneticPr fontId="2"/>
  </si>
  <si>
    <t>㎡</t>
    <phoneticPr fontId="2"/>
  </si>
  <si>
    <t>㎞</t>
    <phoneticPr fontId="2"/>
  </si>
  <si>
    <t>台</t>
    <rPh sb="0" eb="1">
      <t>ダイ</t>
    </rPh>
    <phoneticPr fontId="2"/>
  </si>
  <si>
    <t>なし</t>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</si>
  <si>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</si>
  <si>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</si>
  <si>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教室と別</t>
  </si>
  <si>
    <t>コーナー等</t>
  </si>
  <si>
    <t>なし</t>
  </si>
  <si>
    <t>女性用</t>
  </si>
  <si>
    <t>兼用</t>
  </si>
  <si>
    <r>
      <t xml:space="preserve">訓練時間
</t>
    </r>
    <r>
      <rPr>
        <sz val="9"/>
        <rFont val="ＭＳ Ｐゴシック"/>
        <family val="3"/>
        <charset val="128"/>
      </rPr>
      <t>(学科＋実技）</t>
    </r>
    <rPh sb="0" eb="2">
      <t>クンレン</t>
    </rPh>
    <rPh sb="2" eb="4">
      <t>ジカン</t>
    </rPh>
    <rPh sb="6" eb="8">
      <t>ガッカ</t>
    </rPh>
    <rPh sb="9" eb="11">
      <t>ジツギ</t>
    </rPh>
    <phoneticPr fontId="2"/>
  </si>
  <si>
    <t>就職支援
時間</t>
    <rPh sb="0" eb="2">
      <t>シュウショク</t>
    </rPh>
    <rPh sb="2" eb="4">
      <t>シエン</t>
    </rPh>
    <rPh sb="5" eb="7">
      <t>ジカン</t>
    </rPh>
    <phoneticPr fontId="2"/>
  </si>
  <si>
    <t>所要時間(分)
（1分80m）</t>
    <rPh sb="0" eb="2">
      <t>ショヨウ</t>
    </rPh>
    <rPh sb="2" eb="4">
      <t>ジカン</t>
    </rPh>
    <rPh sb="5" eb="6">
      <t>フン</t>
    </rPh>
    <rPh sb="10" eb="11">
      <t>フン</t>
    </rPh>
    <phoneticPr fontId="2"/>
  </si>
  <si>
    <t>就職支援担当者数</t>
    <rPh sb="0" eb="2">
      <t>シュウショク</t>
    </rPh>
    <rPh sb="2" eb="4">
      <t>シエン</t>
    </rPh>
    <rPh sb="4" eb="6">
      <t>タントウ</t>
    </rPh>
    <rPh sb="6" eb="7">
      <t>シャ</t>
    </rPh>
    <rPh sb="7" eb="8">
      <t>スウ</t>
    </rPh>
    <phoneticPr fontId="2"/>
  </si>
  <si>
    <r>
      <t xml:space="preserve">机の大きさ
</t>
    </r>
    <r>
      <rPr>
        <sz val="8"/>
        <rFont val="ＭＳ Ｐゴシック"/>
        <family val="3"/>
        <charset val="128"/>
      </rPr>
      <t>（W×D×H) ㎝</t>
    </r>
    <rPh sb="0" eb="1">
      <t>ツクエ</t>
    </rPh>
    <rPh sb="2" eb="3">
      <t>オオ</t>
    </rPh>
    <phoneticPr fontId="2"/>
  </si>
  <si>
    <t>使用教室総床面積
（㎡）</t>
    <rPh sb="0" eb="2">
      <t>シヨウ</t>
    </rPh>
    <rPh sb="2" eb="4">
      <t>キョウシツ</t>
    </rPh>
    <rPh sb="4" eb="5">
      <t>ソウ</t>
    </rPh>
    <rPh sb="5" eb="8">
      <t>ユカメンセキ</t>
    </rPh>
    <phoneticPr fontId="2"/>
  </si>
  <si>
    <t>座面の大きさ W×D（㎝）</t>
    <rPh sb="0" eb="1">
      <t>ザ</t>
    </rPh>
    <rPh sb="1" eb="2">
      <t>メン</t>
    </rPh>
    <rPh sb="3" eb="4">
      <t>オオ</t>
    </rPh>
    <phoneticPr fontId="2"/>
  </si>
  <si>
    <t>ﾒｰﾙｱﾄﾞﾚｽ（半角）</t>
    <rPh sb="9" eb="11">
      <t>ハンカク</t>
    </rPh>
    <phoneticPr fontId="2"/>
  </si>
  <si>
    <t>机の大きさ
W×D×H（㎝）</t>
    <rPh sb="0" eb="1">
      <t>ツクエ</t>
    </rPh>
    <rPh sb="2" eb="3">
      <t>オオ</t>
    </rPh>
    <phoneticPr fontId="2"/>
  </si>
  <si>
    <t>（台）</t>
    <rPh sb="1" eb="2">
      <t>ダイ</t>
    </rPh>
    <phoneticPr fontId="2"/>
  </si>
  <si>
    <t>パソコン１（スペック等）</t>
    <rPh sb="10" eb="11">
      <t>トウ</t>
    </rPh>
    <phoneticPr fontId="2"/>
  </si>
  <si>
    <t>パソコン２（スペック等）</t>
    <rPh sb="10" eb="11">
      <t>トウ</t>
    </rPh>
    <phoneticPr fontId="2"/>
  </si>
  <si>
    <t>男性用（個）</t>
    <rPh sb="0" eb="3">
      <t>ダンセイヨウ</t>
    </rPh>
    <rPh sb="4" eb="5">
      <t>コ</t>
    </rPh>
    <phoneticPr fontId="2"/>
  </si>
  <si>
    <t>女性用（個）</t>
    <rPh sb="0" eb="3">
      <t>ジョセイヨウ</t>
    </rPh>
    <rPh sb="4" eb="5">
      <t>コ</t>
    </rPh>
    <phoneticPr fontId="2"/>
  </si>
  <si>
    <t>兼用（個）</t>
    <rPh sb="0" eb="2">
      <t>ケンヨウ</t>
    </rPh>
    <rPh sb="3" eb="4">
      <t>コ</t>
    </rPh>
    <phoneticPr fontId="2"/>
  </si>
  <si>
    <t>開始時刻</t>
    <rPh sb="0" eb="2">
      <t>カイシ</t>
    </rPh>
    <rPh sb="2" eb="4">
      <t>ジコク</t>
    </rPh>
    <phoneticPr fontId="2"/>
  </si>
  <si>
    <t>終了時刻</t>
    <rPh sb="0" eb="2">
      <t>シュウリョウ</t>
    </rPh>
    <rPh sb="2" eb="4">
      <t>ジコク</t>
    </rPh>
    <phoneticPr fontId="2"/>
  </si>
  <si>
    <t>常駐担当者数（人）</t>
    <rPh sb="0" eb="2">
      <t>ジョウチュウ</t>
    </rPh>
    <rPh sb="2" eb="4">
      <t>タントウ</t>
    </rPh>
    <rPh sb="4" eb="5">
      <t>シャ</t>
    </rPh>
    <rPh sb="5" eb="6">
      <t>スウ</t>
    </rPh>
    <rPh sb="7" eb="8">
      <t>ニン</t>
    </rPh>
    <phoneticPr fontId="2"/>
  </si>
  <si>
    <t>常駐ではない担当者数（人）</t>
    <rPh sb="0" eb="2">
      <t>ジョウチュウ</t>
    </rPh>
    <rPh sb="6" eb="8">
      <t>タントウ</t>
    </rPh>
    <rPh sb="8" eb="9">
      <t>シャ</t>
    </rPh>
    <rPh sb="9" eb="10">
      <t>スウ</t>
    </rPh>
    <rPh sb="11" eb="12">
      <t>ニン</t>
    </rPh>
    <phoneticPr fontId="2"/>
  </si>
  <si>
    <t>受入可能
定員（人）</t>
    <rPh sb="0" eb="1">
      <t>ウ</t>
    </rPh>
    <rPh sb="1" eb="2">
      <t>イ</t>
    </rPh>
    <rPh sb="2" eb="4">
      <t>カノウ</t>
    </rPh>
    <rPh sb="5" eb="7">
      <t>テイイン</t>
    </rPh>
    <rPh sb="8" eb="9">
      <t>ニン</t>
    </rPh>
    <phoneticPr fontId="2"/>
  </si>
  <si>
    <t>教育部門
（講師名簿は別添）</t>
    <rPh sb="0" eb="2">
      <t>キョウイク</t>
    </rPh>
    <rPh sb="2" eb="4">
      <t>ブモン</t>
    </rPh>
    <rPh sb="6" eb="8">
      <t>コウシ</t>
    </rPh>
    <rPh sb="8" eb="10">
      <t>メイボ</t>
    </rPh>
    <rPh sb="11" eb="13">
      <t>ベッテン</t>
    </rPh>
    <phoneticPr fontId="2"/>
  </si>
  <si>
    <t>教育部門（資格内容別）
（講師名簿は別添）</t>
    <rPh sb="0" eb="2">
      <t>キョウイク</t>
    </rPh>
    <rPh sb="2" eb="4">
      <t>ブモン</t>
    </rPh>
    <rPh sb="5" eb="7">
      <t>シカク</t>
    </rPh>
    <rPh sb="7" eb="9">
      <t>ナイヨウ</t>
    </rPh>
    <rPh sb="9" eb="10">
      <t>ベツ</t>
    </rPh>
    <rPh sb="13" eb="15">
      <t>コウシ</t>
    </rPh>
    <rPh sb="15" eb="17">
      <t>メイボ</t>
    </rPh>
    <rPh sb="18" eb="20">
      <t>ベッテン</t>
    </rPh>
    <phoneticPr fontId="2"/>
  </si>
  <si>
    <t>机の大きさ
W×D×H
(㎝)</t>
    <rPh sb="0" eb="1">
      <t>ツクエ</t>
    </rPh>
    <rPh sb="2" eb="3">
      <t>オオ</t>
    </rPh>
    <phoneticPr fontId="2"/>
  </si>
  <si>
    <t>○</t>
    <phoneticPr fontId="2"/>
  </si>
  <si>
    <t>全講師数（人）</t>
    <rPh sb="0" eb="1">
      <t>ゼン</t>
    </rPh>
    <rPh sb="1" eb="3">
      <t>コウシ</t>
    </rPh>
    <rPh sb="3" eb="4">
      <t>スウ</t>
    </rPh>
    <rPh sb="5" eb="6">
      <t>ニン</t>
    </rPh>
    <phoneticPr fontId="2"/>
  </si>
  <si>
    <t>うち常勤者数（人）</t>
    <rPh sb="2" eb="5">
      <t>ジョウキンシャ</t>
    </rPh>
    <rPh sb="5" eb="6">
      <t>スウ</t>
    </rPh>
    <rPh sb="7" eb="8">
      <t>ニン</t>
    </rPh>
    <phoneticPr fontId="2"/>
  </si>
  <si>
    <t>うち非常勤者数（人）</t>
    <rPh sb="2" eb="5">
      <t>ヒジョウキン</t>
    </rPh>
    <rPh sb="5" eb="6">
      <t>シャ</t>
    </rPh>
    <rPh sb="6" eb="7">
      <t>スウ</t>
    </rPh>
    <rPh sb="8" eb="9">
      <t>ニン</t>
    </rPh>
    <phoneticPr fontId="2"/>
  </si>
  <si>
    <t>うち指導員免許取得者（人）</t>
    <rPh sb="2" eb="5">
      <t>シドウイン</t>
    </rPh>
    <rPh sb="5" eb="7">
      <t>メンキョ</t>
    </rPh>
    <rPh sb="7" eb="9">
      <t>シュトク</t>
    </rPh>
    <rPh sb="9" eb="10">
      <t>シャ</t>
    </rPh>
    <rPh sb="11" eb="12">
      <t>ニン</t>
    </rPh>
    <phoneticPr fontId="2"/>
  </si>
  <si>
    <t>うち能力開発促進法第三十条の二第二項該当者（人）</t>
    <rPh sb="2" eb="4">
      <t>ノウリョク</t>
    </rPh>
    <rPh sb="4" eb="6">
      <t>カイハツ</t>
    </rPh>
    <rPh sb="6" eb="9">
      <t>ソクシンホウ</t>
    </rPh>
    <rPh sb="9" eb="10">
      <t>ダイ</t>
    </rPh>
    <rPh sb="10" eb="13">
      <t>３０ジョウ</t>
    </rPh>
    <rPh sb="14" eb="15">
      <t>２</t>
    </rPh>
    <rPh sb="15" eb="16">
      <t>ダイ</t>
    </rPh>
    <rPh sb="16" eb="18">
      <t>２コウ</t>
    </rPh>
    <rPh sb="18" eb="21">
      <t>ガイトウシャ</t>
    </rPh>
    <rPh sb="22" eb="23">
      <t>ニン</t>
    </rPh>
    <phoneticPr fontId="2"/>
  </si>
  <si>
    <t>全担当者数
（人）</t>
    <rPh sb="0" eb="1">
      <t>ゼン</t>
    </rPh>
    <rPh sb="1" eb="3">
      <t>タントウ</t>
    </rPh>
    <rPh sb="3" eb="4">
      <t>シャ</t>
    </rPh>
    <rPh sb="4" eb="5">
      <t>スウ</t>
    </rPh>
    <rPh sb="7" eb="8">
      <t>ニン</t>
    </rPh>
    <phoneticPr fontId="2"/>
  </si>
  <si>
    <t>円(１月１人)</t>
    <rPh sb="0" eb="1">
      <t>エン</t>
    </rPh>
    <rPh sb="3" eb="4">
      <t>ツキ</t>
    </rPh>
    <rPh sb="5" eb="6">
      <t>ニン</t>
    </rPh>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</si>
  <si>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</si>
  <si>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</si>
  <si>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</si>
  <si>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Km</t>
    <phoneticPr fontId="2"/>
  </si>
  <si>
    <t>２　委託訓練教育実績</t>
    <rPh sb="2" eb="4">
      <t>イタク</t>
    </rPh>
    <rPh sb="4" eb="6">
      <t>クンレン</t>
    </rPh>
    <rPh sb="6" eb="8">
      <t>キョウイク</t>
    </rPh>
    <rPh sb="8" eb="10">
      <t>ジッセキ</t>
    </rPh>
    <phoneticPr fontId="2"/>
  </si>
  <si>
    <t>３　訓練実施施設の概要</t>
    <rPh sb="2" eb="4">
      <t>クンレン</t>
    </rPh>
    <rPh sb="4" eb="6">
      <t>ジッシ</t>
    </rPh>
    <rPh sb="6" eb="8">
      <t>シセツ</t>
    </rPh>
    <rPh sb="9" eb="11">
      <t>ガイヨウ</t>
    </rPh>
    <phoneticPr fontId="2"/>
  </si>
  <si>
    <t>１　契約者及び訓練規模等</t>
    <rPh sb="2" eb="5">
      <t>ケイヤクシャ</t>
    </rPh>
    <rPh sb="5" eb="6">
      <t>オヨ</t>
    </rPh>
    <rPh sb="7" eb="9">
      <t>クンレン</t>
    </rPh>
    <rPh sb="9" eb="11">
      <t>キボ</t>
    </rPh>
    <rPh sb="11" eb="12">
      <t>トウ</t>
    </rPh>
    <phoneticPr fontId="2"/>
  </si>
  <si>
    <t>４　訓練の概要</t>
    <rPh sb="2" eb="4">
      <t>クンレン</t>
    </rPh>
    <rPh sb="5" eb="7">
      <t>ガイヨウ</t>
    </rPh>
    <phoneticPr fontId="2"/>
  </si>
  <si>
    <t>メールアドレス</t>
    <phoneticPr fontId="2"/>
  </si>
  <si>
    <t>所在地
(区市から)</t>
    <rPh sb="0" eb="3">
      <t>ショザイチ</t>
    </rPh>
    <rPh sb="5" eb="7">
      <t>クシ</t>
    </rPh>
    <phoneticPr fontId="2"/>
  </si>
  <si>
    <t>うち
学科時間</t>
    <rPh sb="3" eb="5">
      <t>ガッカ</t>
    </rPh>
    <rPh sb="5" eb="7">
      <t>ジカン</t>
    </rPh>
    <phoneticPr fontId="2"/>
  </si>
  <si>
    <t>うち
実技時間</t>
    <rPh sb="3" eb="5">
      <t>ジツギ</t>
    </rPh>
    <rPh sb="5" eb="7">
      <t>ジカン</t>
    </rPh>
    <phoneticPr fontId="2"/>
  </si>
  <si>
    <t>最寄り駅(バス停)からの距離２</t>
    <rPh sb="0" eb="2">
      <t>モヨ</t>
    </rPh>
    <rPh sb="3" eb="4">
      <t>エキ</t>
    </rPh>
    <rPh sb="7" eb="8">
      <t>テイ</t>
    </rPh>
    <rPh sb="12" eb="14">
      <t>キョリ</t>
    </rPh>
    <phoneticPr fontId="2"/>
  </si>
  <si>
    <t>ＯＡ教室２</t>
    <rPh sb="2" eb="4">
      <t>キョウシツ</t>
    </rPh>
    <phoneticPr fontId="2"/>
  </si>
  <si>
    <t>設置台数
（台）</t>
    <rPh sb="0" eb="2">
      <t>セッチ</t>
    </rPh>
    <rPh sb="2" eb="4">
      <t>ダイスウ</t>
    </rPh>
    <rPh sb="6" eb="7">
      <t>ダイ</t>
    </rPh>
    <phoneticPr fontId="2"/>
  </si>
  <si>
    <t>就職支援カリキュラム詳細</t>
    <rPh sb="0" eb="2">
      <t>シュウショク</t>
    </rPh>
    <rPh sb="2" eb="4">
      <t>シエン</t>
    </rPh>
    <rPh sb="10" eb="12">
      <t>ショウサイ</t>
    </rPh>
    <phoneticPr fontId="2"/>
  </si>
  <si>
    <t>５　講　師　名　簿</t>
    <rPh sb="2" eb="3">
      <t>コウ</t>
    </rPh>
    <rPh sb="4" eb="5">
      <t>シ</t>
    </rPh>
    <rPh sb="6" eb="7">
      <t>メイ</t>
    </rPh>
    <rPh sb="8" eb="9">
      <t>ボ</t>
    </rPh>
    <phoneticPr fontId="2"/>
  </si>
  <si>
    <r>
      <t xml:space="preserve">机の大きさ
</t>
    </r>
    <r>
      <rPr>
        <sz val="8"/>
        <rFont val="ＭＳ Ｐゴシック"/>
        <family val="3"/>
        <charset val="128"/>
      </rPr>
      <t>W×D×H（㎝）</t>
    </r>
    <rPh sb="0" eb="1">
      <t>ツクエ</t>
    </rPh>
    <rPh sb="2" eb="3">
      <t>オオ</t>
    </rPh>
    <phoneticPr fontId="2"/>
  </si>
  <si>
    <t>座面の大きさ
W×D（㎝）</t>
    <rPh sb="0" eb="1">
      <t>ザ</t>
    </rPh>
    <rPh sb="1" eb="2">
      <t>メン</t>
    </rPh>
    <rPh sb="3" eb="4">
      <t>オオ</t>
    </rPh>
    <phoneticPr fontId="2"/>
  </si>
  <si>
    <t>実施施設２の最寄り駅</t>
    <rPh sb="0" eb="2">
      <t>ジッシ</t>
    </rPh>
    <rPh sb="2" eb="4">
      <t>シセツ</t>
    </rPh>
    <rPh sb="6" eb="8">
      <t>モヨリ</t>
    </rPh>
    <rPh sb="9" eb="10">
      <t>エキ</t>
    </rPh>
    <phoneticPr fontId="2"/>
  </si>
  <si>
    <t>座面の大きさ（W×D）</t>
    <rPh sb="0" eb="1">
      <t>ザ</t>
    </rPh>
    <rPh sb="1" eb="2">
      <t>メン</t>
    </rPh>
    <rPh sb="3" eb="4">
      <t>オオ</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</si>
  <si>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</si>
  <si>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</si>
  <si>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</si>
  <si>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うち
指導員免許
取得者</t>
    <rPh sb="3" eb="6">
      <t>シドウイン</t>
    </rPh>
    <rPh sb="6" eb="8">
      <t>メンキョ</t>
    </rPh>
    <rPh sb="9" eb="12">
      <t>シュトクシャ</t>
    </rPh>
    <phoneticPr fontId="2"/>
  </si>
  <si>
    <t>うち
能開法
第30条の２
第２項該当者</t>
    <rPh sb="3" eb="4">
      <t>ノウ</t>
    </rPh>
    <rPh sb="4" eb="5">
      <t>カイ</t>
    </rPh>
    <rPh sb="5" eb="6">
      <t>ホウ</t>
    </rPh>
    <rPh sb="7" eb="8">
      <t>ダイ</t>
    </rPh>
    <rPh sb="10" eb="11">
      <t>ジョウ</t>
    </rPh>
    <rPh sb="14" eb="15">
      <t>ダイ</t>
    </rPh>
    <rPh sb="16" eb="17">
      <t>コウ</t>
    </rPh>
    <rPh sb="17" eb="20">
      <t>ガイトウシャ</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</si>
  <si>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</si>
  <si>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</si>
  <si>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</si>
  <si>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学科時間計</t>
    <rPh sb="0" eb="2">
      <t>ガッカ</t>
    </rPh>
    <rPh sb="2" eb="4">
      <t>ジカン</t>
    </rPh>
    <rPh sb="4" eb="5">
      <t>ケイ</t>
    </rPh>
    <phoneticPr fontId="2"/>
  </si>
  <si>
    <t>実技時間計</t>
    <rPh sb="0" eb="2">
      <t>ジツギ</t>
    </rPh>
    <rPh sb="2" eb="4">
      <t>ジカン</t>
    </rPh>
    <rPh sb="4" eb="5">
      <t>ケイ</t>
    </rPh>
    <phoneticPr fontId="2"/>
  </si>
  <si>
    <t>関連資格・免許の名称・
経験内容等</t>
    <rPh sb="0" eb="2">
      <t>カンレン</t>
    </rPh>
    <rPh sb="2" eb="4">
      <t>シカク</t>
    </rPh>
    <rPh sb="5" eb="7">
      <t>メンキョ</t>
    </rPh>
    <rPh sb="8" eb="10">
      <t>メイショウ</t>
    </rPh>
    <rPh sb="12" eb="14">
      <t>ケイケン</t>
    </rPh>
    <rPh sb="14" eb="16">
      <t>ナイヨウ</t>
    </rPh>
    <rPh sb="16" eb="17">
      <t>ナド</t>
    </rPh>
    <phoneticPr fontId="2"/>
  </si>
  <si>
    <t>８　就　職　担　当　者　名　簿</t>
    <rPh sb="2" eb="3">
      <t>シュウ</t>
    </rPh>
    <rPh sb="4" eb="5">
      <t>ショク</t>
    </rPh>
    <rPh sb="6" eb="7">
      <t>タン</t>
    </rPh>
    <rPh sb="8" eb="9">
      <t>トウ</t>
    </rPh>
    <rPh sb="10" eb="11">
      <t>シャ</t>
    </rPh>
    <rPh sb="12" eb="13">
      <t>メイ</t>
    </rPh>
    <rPh sb="14" eb="15">
      <t>ボ</t>
    </rPh>
    <phoneticPr fontId="2"/>
  </si>
  <si>
    <t>入校式・修了式</t>
    <rPh sb="0" eb="2">
      <t>ニュウコウ</t>
    </rPh>
    <rPh sb="2" eb="3">
      <t>シキ</t>
    </rPh>
    <rPh sb="4" eb="6">
      <t>シュウリョウ</t>
    </rPh>
    <rPh sb="6" eb="7">
      <t>シキ</t>
    </rPh>
    <phoneticPr fontId="2"/>
  </si>
  <si>
    <t>※７　就職支援概要・就職支援カリキュラム「就職支援部門｣全担当者人数分すべて記載すること。</t>
    <rPh sb="3" eb="5">
      <t>シュウショク</t>
    </rPh>
    <rPh sb="5" eb="7">
      <t>シエン</t>
    </rPh>
    <rPh sb="7" eb="9">
      <t>ガイヨウ</t>
    </rPh>
    <rPh sb="10" eb="12">
      <t>シュウショク</t>
    </rPh>
    <rPh sb="12" eb="14">
      <t>シエン</t>
    </rPh>
    <rPh sb="21" eb="23">
      <t>シュウショク</t>
    </rPh>
    <rPh sb="23" eb="25">
      <t>シエン</t>
    </rPh>
    <rPh sb="25" eb="27">
      <t>ブモン</t>
    </rPh>
    <rPh sb="28" eb="29">
      <t>ゼン</t>
    </rPh>
    <rPh sb="29" eb="31">
      <t>タントウ</t>
    </rPh>
    <rPh sb="31" eb="32">
      <t>シャ</t>
    </rPh>
    <rPh sb="32" eb="34">
      <t>ニンズウ</t>
    </rPh>
    <rPh sb="34" eb="35">
      <t>ブン</t>
    </rPh>
    <rPh sb="38" eb="40">
      <t>キサイ</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</si>
  <si>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</si>
  <si>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</si>
  <si>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</si>
  <si>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＊自社出版については定価表示があっても販売しない（無償提供）。</t>
    <rPh sb="1" eb="3">
      <t>ジシャ</t>
    </rPh>
    <rPh sb="3" eb="5">
      <t>シュッパン</t>
    </rPh>
    <rPh sb="10" eb="12">
      <t>テイカ</t>
    </rPh>
    <rPh sb="12" eb="14">
      <t>ヒョウジ</t>
    </rPh>
    <rPh sb="19" eb="21">
      <t>ハンバイ</t>
    </rPh>
    <rPh sb="25" eb="27">
      <t>ムショウ</t>
    </rPh>
    <rPh sb="27" eb="29">
      <t>テイキョウ</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</si>
  <si>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</si>
  <si>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</si>
  <si>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※要件</t>
    <rPh sb="1" eb="3">
      <t>ヨウケン</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</si>
  <si>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</si>
  <si>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</si>
  <si>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</si>
  <si>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</si>
  <si>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r>
      <t xml:space="preserve">年齢
</t>
    </r>
    <r>
      <rPr>
        <sz val="6"/>
        <rFont val="ＭＳ Ｐゴシック"/>
        <family val="3"/>
        <charset val="128"/>
      </rPr>
      <t>※提案時</t>
    </r>
    <rPh sb="0" eb="2">
      <t>ネンレイ</t>
    </rPh>
    <rPh sb="5" eb="7">
      <t>テイアン</t>
    </rPh>
    <rPh sb="7" eb="8">
      <t>ジ</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</si>
  <si>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</si>
  <si>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</si>
  <si>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</si>
  <si>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</si>
  <si>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</si>
  <si>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</si>
  <si>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</si>
  <si>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</si>
  <si>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</si>
  <si>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</si>
  <si>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</si>
  <si>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 xml:space="preserve">年齢
</t>
    </r>
    <r>
      <rPr>
        <sz val="7"/>
        <rFont val="ＭＳ Ｐゴシック"/>
        <family val="3"/>
        <charset val="128"/>
      </rPr>
      <t>※提案時</t>
    </r>
    <rPh sb="0" eb="2">
      <t>ネンレイ</t>
    </rPh>
    <rPh sb="5" eb="7">
      <t>テイアン</t>
    </rPh>
    <rPh sb="7" eb="8">
      <t>ジ</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</si>
  <si>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</si>
  <si>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</si>
  <si>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</si>
  <si>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</si>
  <si>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</si>
  <si>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</si>
  <si>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就職支援総時間</t>
    <rPh sb="0" eb="2">
      <t>シュウショク</t>
    </rPh>
    <rPh sb="2" eb="4">
      <t>シエン</t>
    </rPh>
    <rPh sb="4" eb="5">
      <t>ソウ</t>
    </rPh>
    <rPh sb="5" eb="7">
      <t>ジカン</t>
    </rPh>
    <phoneticPr fontId="2"/>
  </si>
  <si>
    <t>学</t>
    <rPh sb="0" eb="1">
      <t>ガク</t>
    </rPh>
    <phoneticPr fontId="2"/>
  </si>
  <si>
    <t>科</t>
    <rPh sb="0" eb="1">
      <t>カ</t>
    </rPh>
    <phoneticPr fontId="2"/>
  </si>
  <si>
    <t>実</t>
    <rPh sb="0" eb="1">
      <t>ジツ</t>
    </rPh>
    <phoneticPr fontId="2"/>
  </si>
  <si>
    <t>技</t>
    <rPh sb="0" eb="1">
      <t>ワザ</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</si>
  <si>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</si>
  <si>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</si>
  <si>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</si>
  <si>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最低履行人数</t>
    <rPh sb="0" eb="2">
      <t>サイテイ</t>
    </rPh>
    <rPh sb="2" eb="4">
      <t>リコウ</t>
    </rPh>
    <rPh sb="4" eb="6">
      <t>ニンズウ</t>
    </rPh>
    <phoneticPr fontId="2"/>
  </si>
  <si>
    <t>月計</t>
    <rPh sb="0" eb="1">
      <t>ツキ</t>
    </rPh>
    <rPh sb="1" eb="2">
      <t>ケイ</t>
    </rPh>
    <phoneticPr fontId="2"/>
  </si>
  <si>
    <t>※以下のものをご準備の上、ご提出ください。</t>
    <rPh sb="1" eb="3">
      <t>イカ</t>
    </rPh>
    <rPh sb="8" eb="10">
      <t>ジュンビ</t>
    </rPh>
    <rPh sb="11" eb="12">
      <t>ウエ</t>
    </rPh>
    <rPh sb="14" eb="16">
      <t>テイシュツ</t>
    </rPh>
    <phoneticPr fontId="2"/>
  </si>
  <si>
    <t>※データ以外の提出物は全て印刷してください。</t>
    <rPh sb="4" eb="6">
      <t>イガイ</t>
    </rPh>
    <rPh sb="7" eb="9">
      <t>テイシュツ</t>
    </rPh>
    <rPh sb="9" eb="10">
      <t>ブツ</t>
    </rPh>
    <rPh sb="11" eb="12">
      <t>スベ</t>
    </rPh>
    <rPh sb="13" eb="15">
      <t>インサツ</t>
    </rPh>
    <phoneticPr fontId="2"/>
  </si>
  <si>
    <t>チェック欄</t>
    <rPh sb="4" eb="5">
      <t>ラン</t>
    </rPh>
    <phoneticPr fontId="2"/>
  </si>
  <si>
    <t>提　　　出　　　物</t>
    <rPh sb="0" eb="1">
      <t>ツツミ</t>
    </rPh>
    <rPh sb="4" eb="5">
      <t>デ</t>
    </rPh>
    <rPh sb="8" eb="9">
      <t>ブツ</t>
    </rPh>
    <phoneticPr fontId="2"/>
  </si>
  <si>
    <t>注　　意　　事　　項</t>
    <rPh sb="0" eb="1">
      <t>チュウ</t>
    </rPh>
    <rPh sb="3" eb="4">
      <t>イ</t>
    </rPh>
    <rPh sb="6" eb="7">
      <t>コト</t>
    </rPh>
    <rPh sb="9" eb="10">
      <t>コウ</t>
    </rPh>
    <phoneticPr fontId="2"/>
  </si>
  <si>
    <t>訓練施設、設備の写真</t>
    <rPh sb="0" eb="2">
      <t>クンレン</t>
    </rPh>
    <rPh sb="2" eb="4">
      <t>シセツ</t>
    </rPh>
    <rPh sb="5" eb="7">
      <t>セツビ</t>
    </rPh>
    <rPh sb="8" eb="10">
      <t>シャシン</t>
    </rPh>
    <phoneticPr fontId="2"/>
  </si>
  <si>
    <t>履修後取得可能な資格及び目標とする資格の概要、試験実施機関、団体等</t>
    <rPh sb="0" eb="2">
      <t>リシュウ</t>
    </rPh>
    <rPh sb="2" eb="3">
      <t>ゴ</t>
    </rPh>
    <rPh sb="3" eb="5">
      <t>シュトク</t>
    </rPh>
    <rPh sb="5" eb="7">
      <t>カノウ</t>
    </rPh>
    <rPh sb="8" eb="10">
      <t>シカク</t>
    </rPh>
    <rPh sb="10" eb="11">
      <t>オヨ</t>
    </rPh>
    <rPh sb="12" eb="14">
      <t>モクヒョウ</t>
    </rPh>
    <rPh sb="17" eb="19">
      <t>シカク</t>
    </rPh>
    <rPh sb="20" eb="22">
      <t>ガイヨウ</t>
    </rPh>
    <rPh sb="23" eb="25">
      <t>シケン</t>
    </rPh>
    <rPh sb="25" eb="27">
      <t>ジッシ</t>
    </rPh>
    <rPh sb="27" eb="29">
      <t>キカン</t>
    </rPh>
    <rPh sb="30" eb="32">
      <t>ダンタイ</t>
    </rPh>
    <rPh sb="32" eb="33">
      <t>トウ</t>
    </rPh>
    <phoneticPr fontId="2"/>
  </si>
  <si>
    <t>職業紹介権の写し</t>
    <rPh sb="0" eb="2">
      <t>ショクギョウ</t>
    </rPh>
    <rPh sb="2" eb="4">
      <t>ショウカイ</t>
    </rPh>
    <rPh sb="4" eb="5">
      <t>ケン</t>
    </rPh>
    <rPh sb="6" eb="7">
      <t>ウツ</t>
    </rPh>
    <phoneticPr fontId="2"/>
  </si>
  <si>
    <t>法人の定款、寄付行為等の写し</t>
    <rPh sb="0" eb="2">
      <t>ホウジン</t>
    </rPh>
    <rPh sb="3" eb="5">
      <t>テイカン</t>
    </rPh>
    <rPh sb="6" eb="8">
      <t>キフ</t>
    </rPh>
    <rPh sb="8" eb="10">
      <t>コウイ</t>
    </rPh>
    <rPh sb="10" eb="11">
      <t>トウ</t>
    </rPh>
    <rPh sb="12" eb="13">
      <t>ウツ</t>
    </rPh>
    <phoneticPr fontId="2"/>
  </si>
  <si>
    <t>貸借対照表及び
損益計算書又は消費収支計算書</t>
    <rPh sb="0" eb="2">
      <t>タイシャク</t>
    </rPh>
    <rPh sb="2" eb="5">
      <t>タイショウヒョウ</t>
    </rPh>
    <rPh sb="5" eb="6">
      <t>オヨ</t>
    </rPh>
    <rPh sb="8" eb="10">
      <t>ソンエキ</t>
    </rPh>
    <rPh sb="10" eb="13">
      <t>ケイサンショ</t>
    </rPh>
    <rPh sb="13" eb="14">
      <t>マタ</t>
    </rPh>
    <rPh sb="15" eb="17">
      <t>ショウヒ</t>
    </rPh>
    <rPh sb="17" eb="19">
      <t>シュウシ</t>
    </rPh>
    <rPh sb="19" eb="22">
      <t>ケイサンショ</t>
    </rPh>
    <phoneticPr fontId="2"/>
  </si>
  <si>
    <t>①</t>
    <phoneticPr fontId="2"/>
  </si>
  <si>
    <t>実施施設名、最寄駅（バス停）からの距離、所要時間（分）を記載</t>
    <phoneticPr fontId="2"/>
  </si>
  <si>
    <t>雇用　一郎</t>
    <rPh sb="0" eb="2">
      <t>コヨウ</t>
    </rPh>
    <rPh sb="3" eb="5">
      <t>イチロウ</t>
    </rPh>
    <phoneticPr fontId="2"/>
  </si>
  <si>
    <t>訓練時間(学科＋実技）</t>
    <rPh sb="0" eb="2">
      <t>クンレン</t>
    </rPh>
    <rPh sb="2" eb="4">
      <t>ジカン</t>
    </rPh>
    <rPh sb="5" eb="7">
      <t>ガッカ</t>
    </rPh>
    <rPh sb="8" eb="10">
      <t>ジツギ</t>
    </rPh>
    <phoneticPr fontId="2"/>
  </si>
  <si>
    <t>受託
可能月</t>
    <rPh sb="0" eb="2">
      <t>ジュタク</t>
    </rPh>
    <rPh sb="3" eb="5">
      <t>カノウ</t>
    </rPh>
    <rPh sb="5" eb="6">
      <t>ツキ</t>
    </rPh>
    <phoneticPr fontId="2"/>
  </si>
  <si>
    <t>その他（人）</t>
    <rPh sb="2" eb="3">
      <t>タ</t>
    </rPh>
    <rPh sb="4" eb="5">
      <t>ヒト</t>
    </rPh>
    <phoneticPr fontId="2"/>
  </si>
  <si>
    <t>就職支援内容（就職に結びつけるための方策を含む）</t>
    <rPh sb="0" eb="2">
      <t>シュウショク</t>
    </rPh>
    <rPh sb="2" eb="4">
      <t>シエン</t>
    </rPh>
    <rPh sb="4" eb="6">
      <t>ナイヨウ</t>
    </rPh>
    <rPh sb="7" eb="9">
      <t>シュウショク</t>
    </rPh>
    <rPh sb="10" eb="11">
      <t>ムス</t>
    </rPh>
    <rPh sb="18" eb="20">
      <t>ホウサク</t>
    </rPh>
    <rPh sb="21" eb="22">
      <t>フク</t>
    </rPh>
    <phoneticPr fontId="2"/>
  </si>
  <si>
    <r>
      <t>訓練日数：月16日以上かつ100時間以上</t>
    </r>
    <r>
      <rPr>
        <sz val="11"/>
        <color indexed="10"/>
        <rFont val="ＭＳ Ｐゴシック"/>
        <family val="3"/>
        <charset val="128"/>
      </rPr>
      <t>＜就職支援時間を含む、入校式･修了式は除く＞</t>
    </r>
    <rPh sb="0" eb="2">
      <t>クンレン</t>
    </rPh>
    <rPh sb="2" eb="4">
      <t>ニッスウ</t>
    </rPh>
    <rPh sb="5" eb="6">
      <t>ツキ</t>
    </rPh>
    <rPh sb="8" eb="9">
      <t>ニチ</t>
    </rPh>
    <rPh sb="9" eb="11">
      <t>イジョウ</t>
    </rPh>
    <rPh sb="16" eb="18">
      <t>ジカン</t>
    </rPh>
    <rPh sb="18" eb="20">
      <t>イジョウ</t>
    </rPh>
    <rPh sb="21" eb="23">
      <t>シュウショク</t>
    </rPh>
    <rPh sb="23" eb="25">
      <t>シエン</t>
    </rPh>
    <rPh sb="25" eb="27">
      <t>ジカン</t>
    </rPh>
    <rPh sb="28" eb="29">
      <t>フク</t>
    </rPh>
    <rPh sb="31" eb="33">
      <t>ニュウコウ</t>
    </rPh>
    <rPh sb="33" eb="34">
      <t>シキ</t>
    </rPh>
    <rPh sb="35" eb="37">
      <t>シュウリョウ</t>
    </rPh>
    <rPh sb="37" eb="38">
      <t>シキ</t>
    </rPh>
    <rPh sb="39" eb="40">
      <t>ノゾ</t>
    </rPh>
    <phoneticPr fontId="2"/>
  </si>
  <si>
    <t>＊英数字は半角、時間は24時間
   標記</t>
    <rPh sb="1" eb="4">
      <t>エイスウジ</t>
    </rPh>
    <rPh sb="5" eb="7">
      <t>ハンカク</t>
    </rPh>
    <rPh sb="8" eb="10">
      <t>ジカン</t>
    </rPh>
    <rPh sb="13" eb="15">
      <t>ジカン</t>
    </rPh>
    <rPh sb="19" eb="21">
      <t>ヒョウキ</t>
    </rPh>
    <phoneticPr fontId="2"/>
  </si>
  <si>
    <t>高齢･障害・求職者支援機構</t>
    <rPh sb="0" eb="2">
      <t>コウレイ</t>
    </rPh>
    <rPh sb="3" eb="5">
      <t>ショウガイ</t>
    </rPh>
    <rPh sb="6" eb="8">
      <t>キュウショク</t>
    </rPh>
    <rPh sb="8" eb="9">
      <t>シャ</t>
    </rPh>
    <rPh sb="9" eb="11">
      <t>シエン</t>
    </rPh>
    <rPh sb="11" eb="13">
      <t>キコウ</t>
    </rPh>
    <phoneticPr fontId="2"/>
  </si>
  <si>
    <t>訓練終了後の就職支援内容(具体的な就職支援策）</t>
    <rPh sb="0" eb="2">
      <t>クンレン</t>
    </rPh>
    <rPh sb="2" eb="4">
      <t>シュウリョウ</t>
    </rPh>
    <rPh sb="4" eb="5">
      <t>ゴ</t>
    </rPh>
    <rPh sb="6" eb="8">
      <t>シュウショク</t>
    </rPh>
    <rPh sb="8" eb="10">
      <t>シエン</t>
    </rPh>
    <rPh sb="10" eb="12">
      <t>ナイヨウ</t>
    </rPh>
    <rPh sb="13" eb="16">
      <t>グタイテキ</t>
    </rPh>
    <rPh sb="17" eb="19">
      <t>シュウショク</t>
    </rPh>
    <rPh sb="19" eb="21">
      <t>シエン</t>
    </rPh>
    <rPh sb="21" eb="22">
      <t>サク</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</si>
  <si>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</si>
  <si>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</si>
  <si>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</si>
  <si>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</si>
  <si>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</si>
  <si>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</si>
  <si>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</si>
  <si>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</si>
  <si>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</si>
  <si>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</si>
  <si>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</si>
  <si>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</si>
  <si>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</si>
  <si>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</si>
  <si>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</si>
  <si>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</si>
  <si>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</si>
  <si>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</si>
  <si>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</si>
  <si>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</si>
  <si>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</si>
  <si>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同一の訓練で、教室が異なる建物にある場合記入</t>
    <rPh sb="0" eb="2">
      <t>ドウイツ</t>
    </rPh>
    <rPh sb="3" eb="5">
      <t>クンレン</t>
    </rPh>
    <rPh sb="7" eb="9">
      <t>キョウシツ</t>
    </rPh>
    <rPh sb="10" eb="11">
      <t>コト</t>
    </rPh>
    <rPh sb="13" eb="15">
      <t>タテモノ</t>
    </rPh>
    <rPh sb="18" eb="20">
      <t>バアイ</t>
    </rPh>
    <rPh sb="20" eb="22">
      <t>キニュウ</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</si>
  <si>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</si>
  <si>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</si>
  <si>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実施施設２の最寄り駅以下、セルの色がみどりの箇所、同一の訓練で教室が異なる建物にある場合記入</t>
    <rPh sb="0" eb="2">
      <t>ジッシ</t>
    </rPh>
    <rPh sb="2" eb="4">
      <t>シセツ</t>
    </rPh>
    <rPh sb="6" eb="8">
      <t>モヨリ</t>
    </rPh>
    <rPh sb="9" eb="10">
      <t>エキ</t>
    </rPh>
    <rPh sb="10" eb="12">
      <t>イカ</t>
    </rPh>
    <rPh sb="16" eb="17">
      <t>イロ</t>
    </rPh>
    <rPh sb="22" eb="24">
      <t>カショ</t>
    </rPh>
    <rPh sb="25" eb="27">
      <t>ドウイツ</t>
    </rPh>
    <rPh sb="28" eb="30">
      <t>クンレン</t>
    </rPh>
    <rPh sb="31" eb="33">
      <t>キョウシツ</t>
    </rPh>
    <rPh sb="34" eb="35">
      <t>コト</t>
    </rPh>
    <rPh sb="37" eb="39">
      <t>タテモノ</t>
    </rPh>
    <rPh sb="42" eb="44">
      <t>バアイ</t>
    </rPh>
    <rPh sb="44" eb="46">
      <t>キニュウ</t>
    </rPh>
    <phoneticPr fontId="2"/>
  </si>
  <si>
    <t>電話番号</t>
    <phoneticPr fontId="2"/>
  </si>
  <si>
    <t>１時限（１コマ）あたりの時間数（分）</t>
    <rPh sb="1" eb="3">
      <t>ジゲン</t>
    </rPh>
    <rPh sb="12" eb="15">
      <t>ジカンスウ</t>
    </rPh>
    <rPh sb="16" eb="17">
      <t>フン</t>
    </rPh>
    <phoneticPr fontId="2"/>
  </si>
  <si>
    <t>うち学科</t>
    <rPh sb="2" eb="4">
      <t>ガッカ</t>
    </rPh>
    <phoneticPr fontId="2"/>
  </si>
  <si>
    <t>うち実技</t>
    <rPh sb="2" eb="4">
      <t>ジツギ</t>
    </rPh>
    <phoneticPr fontId="2"/>
  </si>
  <si>
    <t>定価（税込）</t>
    <rPh sb="0" eb="2">
      <t>テイカ</t>
    </rPh>
    <rPh sb="3" eb="5">
      <t>ゼイコ</t>
    </rPh>
    <phoneticPr fontId="2"/>
  </si>
  <si>
    <t>OS</t>
    <phoneticPr fontId="2"/>
  </si>
  <si>
    <t>CPU</t>
    <phoneticPr fontId="2"/>
  </si>
  <si>
    <t>メモリ</t>
    <phoneticPr fontId="2"/>
  </si>
  <si>
    <t>ホワイトボード</t>
    <phoneticPr fontId="2"/>
  </si>
  <si>
    <t>　なし</t>
    <phoneticPr fontId="2"/>
  </si>
  <si>
    <t>プロジェクター２</t>
    <phoneticPr fontId="2"/>
  </si>
  <si>
    <t>モニター２</t>
    <phoneticPr fontId="2"/>
  </si>
  <si>
    <t>職業紹介権</t>
    <rPh sb="0" eb="2">
      <t>ショクギョウ</t>
    </rPh>
    <rPh sb="2" eb="4">
      <t>ショウカイ</t>
    </rPh>
    <rPh sb="4" eb="5">
      <t>ケン</t>
    </rPh>
    <phoneticPr fontId="2"/>
  </si>
  <si>
    <t>訓練時限：1授業時間：45分以上60分以下</t>
    <rPh sb="0" eb="2">
      <t>クンレン</t>
    </rPh>
    <rPh sb="2" eb="4">
      <t>ジゲン</t>
    </rPh>
    <rPh sb="6" eb="8">
      <t>ジュギョウ</t>
    </rPh>
    <rPh sb="8" eb="10">
      <t>ジカン</t>
    </rPh>
    <rPh sb="13" eb="14">
      <t>フン</t>
    </rPh>
    <rPh sb="14" eb="16">
      <t>イジョウ</t>
    </rPh>
    <rPh sb="18" eb="19">
      <t>プン</t>
    </rPh>
    <rPh sb="19" eb="21">
      <t>イカ</t>
    </rPh>
    <phoneticPr fontId="2"/>
  </si>
  <si>
    <t>入校式</t>
    <rPh sb="0" eb="1">
      <t>ニュウ</t>
    </rPh>
    <rPh sb="1" eb="2">
      <t>コウ</t>
    </rPh>
    <rPh sb="2" eb="3">
      <t>シキ</t>
    </rPh>
    <phoneticPr fontId="2"/>
  </si>
  <si>
    <t>×</t>
    <phoneticPr fontId="2"/>
  </si>
  <si>
    <t>最低履行人数（人） ※</t>
    <rPh sb="0" eb="2">
      <t>サイテイ</t>
    </rPh>
    <rPh sb="2" eb="4">
      <t>リコウ</t>
    </rPh>
    <rPh sb="4" eb="6">
      <t>ニンズウ</t>
    </rPh>
    <rPh sb="7" eb="8">
      <t>ニン</t>
    </rPh>
    <phoneticPr fontId="2"/>
  </si>
  <si>
    <t xml:space="preserve">受託可能月 </t>
    <rPh sb="0" eb="2">
      <t>ジュタク</t>
    </rPh>
    <rPh sb="2" eb="4">
      <t>カノウ</t>
    </rPh>
    <rPh sb="4" eb="5">
      <t>ツキ</t>
    </rPh>
    <phoneticPr fontId="2"/>
  </si>
  <si>
    <t>↑専修学校・企業・事業主・NPO・その他(具体的に)</t>
    <rPh sb="1" eb="3">
      <t>センシュウ</t>
    </rPh>
    <rPh sb="3" eb="5">
      <t>ガッコウ</t>
    </rPh>
    <rPh sb="6" eb="8">
      <t>キギョウ</t>
    </rPh>
    <rPh sb="9" eb="12">
      <t>ジギョウヌシ</t>
    </rPh>
    <rPh sb="19" eb="20">
      <t>タ</t>
    </rPh>
    <rPh sb="21" eb="24">
      <t>グタイテキ</t>
    </rPh>
    <phoneticPr fontId="2"/>
  </si>
  <si>
    <t>実施施設１の最寄り駅</t>
    <rPh sb="0" eb="2">
      <t>ジッシ</t>
    </rPh>
    <rPh sb="2" eb="4">
      <t>シセツ</t>
    </rPh>
    <rPh sb="6" eb="8">
      <t>モヨリ</t>
    </rPh>
    <rPh sb="9" eb="10">
      <t>エキ</t>
    </rPh>
    <phoneticPr fontId="2"/>
  </si>
  <si>
    <t>↑バス使用の場合はバス停も記入</t>
    <rPh sb="3" eb="5">
      <t>シヨウ</t>
    </rPh>
    <rPh sb="6" eb="8">
      <t>バアイ</t>
    </rPh>
    <rPh sb="11" eb="12">
      <t>テイ</t>
    </rPh>
    <rPh sb="13" eb="15">
      <t>キニュウ</t>
    </rPh>
    <phoneticPr fontId="2"/>
  </si>
  <si>
    <t>↑訓練全体で使用する教室数を記入</t>
    <phoneticPr fontId="2"/>
  </si>
  <si>
    <t>委託訓練使用教室数（室）</t>
    <rPh sb="0" eb="2">
      <t>イタク</t>
    </rPh>
    <rPh sb="2" eb="4">
      <t>クンレン</t>
    </rPh>
    <rPh sb="4" eb="5">
      <t>ツカ</t>
    </rPh>
    <rPh sb="5" eb="6">
      <t>ヨウ</t>
    </rPh>
    <rPh sb="6" eb="8">
      <t>キョウシツ</t>
    </rPh>
    <rPh sb="8" eb="9">
      <t>スウ</t>
    </rPh>
    <rPh sb="10" eb="11">
      <t>シツ</t>
    </rPh>
    <phoneticPr fontId="2"/>
  </si>
  <si>
    <t xml:space="preserve">机の形状
(１人用・２人用・等) </t>
    <rPh sb="0" eb="1">
      <t>ツクエ</t>
    </rPh>
    <rPh sb="2" eb="4">
      <t>ケイジョウ</t>
    </rPh>
    <rPh sb="7" eb="9">
      <t>ニンヨウ</t>
    </rPh>
    <rPh sb="11" eb="12">
      <t>ニン</t>
    </rPh>
    <rPh sb="12" eb="13">
      <t>ヨウ</t>
    </rPh>
    <rPh sb="14" eb="15">
      <t>トウ</t>
    </rPh>
    <phoneticPr fontId="2"/>
  </si>
  <si>
    <t>ＯＡ教室１
（教室１とは別にＯＡ教室を設け、訓練で使用する場合に記入）</t>
    <rPh sb="2" eb="4">
      <t>キョウシツ</t>
    </rPh>
    <phoneticPr fontId="2"/>
  </si>
  <si>
    <t>机の形状
(１人用・２人用・等)　</t>
    <rPh sb="0" eb="1">
      <t>ツクエ</t>
    </rPh>
    <rPh sb="2" eb="4">
      <t>ケイジョウ</t>
    </rPh>
    <rPh sb="7" eb="9">
      <t>ニンヨウ</t>
    </rPh>
    <rPh sb="11" eb="12">
      <t>ニン</t>
    </rPh>
    <rPh sb="12" eb="13">
      <t>ヨウ</t>
    </rPh>
    <rPh sb="14" eb="15">
      <t>トウ</t>
    </rPh>
    <phoneticPr fontId="2"/>
  </si>
  <si>
    <t>訓練科名(受講生がイメージしやすい名称を)</t>
    <rPh sb="0" eb="2">
      <t>クンレン</t>
    </rPh>
    <rPh sb="2" eb="4">
      <t>カメイ</t>
    </rPh>
    <rPh sb="5" eb="8">
      <t>ジュコウセイ</t>
    </rPh>
    <rPh sb="17" eb="19">
      <t>メイショウ</t>
    </rPh>
    <phoneticPr fontId="2"/>
  </si>
  <si>
    <r>
      <t>↑紹介権がある場合は該当するところに</t>
    </r>
    <r>
      <rPr>
        <b/>
        <sz val="11"/>
        <rFont val="ＭＳ Ｐゴシック"/>
        <family val="3"/>
        <charset val="128"/>
      </rPr>
      <t>○</t>
    </r>
    <r>
      <rPr>
        <sz val="11"/>
        <rFont val="ＭＳ Ｐゴシック"/>
        <family val="3"/>
        <charset val="128"/>
      </rPr>
      <t>を記入</t>
    </r>
    <rPh sb="1" eb="3">
      <t>ショウカイ</t>
    </rPh>
    <rPh sb="3" eb="4">
      <t>ケン</t>
    </rPh>
    <rPh sb="7" eb="9">
      <t>バアイ</t>
    </rPh>
    <rPh sb="10" eb="12">
      <t>ガイトウ</t>
    </rPh>
    <rPh sb="20" eb="22">
      <t>キニュウ</t>
    </rPh>
    <phoneticPr fontId="2"/>
  </si>
  <si>
    <t>↑その他の場合は具体的に記入</t>
    <rPh sb="5" eb="7">
      <t>バアイ</t>
    </rPh>
    <phoneticPr fontId="2"/>
  </si>
  <si>
    <t>↑Ｗ：上段、Ｄ：中段、Ｈ：下段</t>
    <phoneticPr fontId="2"/>
  </si>
  <si>
    <t>↑Ｗ：上段、Ｄ：下段</t>
    <rPh sb="8" eb="9">
      <t>シタ</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</si>
  <si>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</si>
  <si>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</si>
  <si>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</si>
  <si>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</si>
  <si>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</si>
  <si>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t>
    <phoneticPr fontId="2"/>
  </si>
  <si>
    <t>就職支援
部門</t>
    <rPh sb="0" eb="2">
      <t>シュウショク</t>
    </rPh>
    <rPh sb="2" eb="4">
      <t>シエン</t>
    </rPh>
    <rPh sb="5" eb="7">
      <t>ブモン</t>
    </rPh>
    <phoneticPr fontId="2"/>
  </si>
  <si>
    <t>人</t>
    <rPh sb="0" eb="1">
      <t>ニン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</si>
  <si>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</si>
  <si>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</si>
  <si>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</si>
  <si>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</si>
  <si>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</si>
  <si>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名称</t>
    <rPh sb="0" eb="2">
      <t>メイショウ</t>
    </rPh>
    <phoneticPr fontId="2"/>
  </si>
  <si>
    <t>受講生との
連絡体制</t>
    <rPh sb="0" eb="3">
      <t>ジュコウセイ</t>
    </rPh>
    <rPh sb="6" eb="8">
      <t>レンラク</t>
    </rPh>
    <rPh sb="8" eb="10">
      <t>タイセイ</t>
    </rPh>
    <phoneticPr fontId="2"/>
  </si>
  <si>
    <r>
      <t xml:space="preserve">就職支援時間数(コマ数)
</t>
    </r>
    <r>
      <rPr>
        <sz val="9"/>
        <rFont val="ＭＳ Ｐゴシック"/>
        <family val="3"/>
        <charset val="128"/>
      </rPr>
      <t>（実訓練時間数には含めない）</t>
    </r>
    <rPh sb="0" eb="2">
      <t>シュウショク</t>
    </rPh>
    <rPh sb="2" eb="4">
      <t>シエン</t>
    </rPh>
    <rPh sb="4" eb="7">
      <t>ジカンスウ</t>
    </rPh>
    <rPh sb="10" eb="11">
      <t>スウ</t>
    </rPh>
    <rPh sb="14" eb="15">
      <t>ジツ</t>
    </rPh>
    <rPh sb="15" eb="17">
      <t>クンレン</t>
    </rPh>
    <rPh sb="17" eb="20">
      <t>ジカンスウ</t>
    </rPh>
    <rPh sb="22" eb="23">
      <t>フク</t>
    </rPh>
    <phoneticPr fontId="2"/>
  </si>
  <si>
    <t>取得認証
管理規定</t>
    <rPh sb="0" eb="2">
      <t>シュトク</t>
    </rPh>
    <rPh sb="2" eb="4">
      <t>ニンショウ</t>
    </rPh>
    <rPh sb="5" eb="7">
      <t>カンリ</t>
    </rPh>
    <rPh sb="7" eb="9">
      <t>キテイ</t>
    </rPh>
    <phoneticPr fontId="2"/>
  </si>
  <si>
    <t>個人情報管理体制</t>
    <rPh sb="0" eb="2">
      <t>コジン</t>
    </rPh>
    <rPh sb="2" eb="4">
      <t>ジョウホウ</t>
    </rPh>
    <rPh sb="4" eb="6">
      <t>カンリ</t>
    </rPh>
    <rPh sb="6" eb="8">
      <t>タイセイ</t>
    </rPh>
    <phoneticPr fontId="2"/>
  </si>
  <si>
    <t>具体的な管理方法
（内容）</t>
    <rPh sb="0" eb="3">
      <t>グタイテキ</t>
    </rPh>
    <rPh sb="4" eb="6">
      <t>カンリ</t>
    </rPh>
    <rPh sb="6" eb="8">
      <t>ホウホウ</t>
    </rPh>
    <rPh sb="10" eb="12">
      <t>ナイヨウ</t>
    </rPh>
    <phoneticPr fontId="2"/>
  </si>
  <si>
    <t>今回の
担当科目</t>
    <rPh sb="0" eb="2">
      <t>コンカイ</t>
    </rPh>
    <rPh sb="4" eb="6">
      <t>タントウ</t>
    </rPh>
    <rPh sb="6" eb="8">
      <t>カモク</t>
    </rPh>
    <phoneticPr fontId="2"/>
  </si>
  <si>
    <t>取得認証・
管理規定</t>
    <rPh sb="0" eb="2">
      <t>シュトク</t>
    </rPh>
    <rPh sb="2" eb="4">
      <t>ニンショウ</t>
    </rPh>
    <rPh sb="6" eb="8">
      <t>カンリ</t>
    </rPh>
    <rPh sb="8" eb="10">
      <t>キテイ</t>
    </rPh>
    <phoneticPr fontId="2"/>
  </si>
  <si>
    <t>＊</t>
    <phoneticPr fontId="2"/>
  </si>
  <si>
    <t>常駐ではない
担当者数</t>
    <rPh sb="0" eb="2">
      <t>ジョウチュウ</t>
    </rPh>
    <rPh sb="7" eb="9">
      <t>タントウ</t>
    </rPh>
    <rPh sb="9" eb="10">
      <t>シャ</t>
    </rPh>
    <rPh sb="10" eb="11">
      <t>スウ</t>
    </rPh>
    <phoneticPr fontId="2"/>
  </si>
  <si>
    <t>常　駐
担当者数</t>
    <rPh sb="0" eb="1">
      <t>ツネ</t>
    </rPh>
    <rPh sb="2" eb="3">
      <t>チュウ</t>
    </rPh>
    <rPh sb="4" eb="6">
      <t>タントウ</t>
    </rPh>
    <rPh sb="6" eb="7">
      <t>シャ</t>
    </rPh>
    <rPh sb="7" eb="8">
      <t>スウ</t>
    </rPh>
    <phoneticPr fontId="2"/>
  </si>
  <si>
    <t>個人情報管理体制に関する認証取得
証明書・社内規定等の写し</t>
    <rPh sb="0" eb="2">
      <t>コジン</t>
    </rPh>
    <rPh sb="2" eb="4">
      <t>ジョウホウ</t>
    </rPh>
    <rPh sb="4" eb="6">
      <t>カンリ</t>
    </rPh>
    <rPh sb="6" eb="8">
      <t>タイセイ</t>
    </rPh>
    <rPh sb="9" eb="10">
      <t>カン</t>
    </rPh>
    <rPh sb="12" eb="14">
      <t>ニンショウ</t>
    </rPh>
    <rPh sb="14" eb="16">
      <t>シュトク</t>
    </rPh>
    <rPh sb="17" eb="19">
      <t>ショウメイ</t>
    </rPh>
    <rPh sb="19" eb="20">
      <t>ショ</t>
    </rPh>
    <rPh sb="21" eb="23">
      <t>シャナイ</t>
    </rPh>
    <rPh sb="23" eb="25">
      <t>キテイ</t>
    </rPh>
    <rPh sb="25" eb="26">
      <t>トウ</t>
    </rPh>
    <rPh sb="27" eb="28">
      <t>ウツ</t>
    </rPh>
    <phoneticPr fontId="2"/>
  </si>
  <si>
    <t>□□</t>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</si>
  <si>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</si>
  <si>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</si>
  <si>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</si>
  <si>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</si>
  <si>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</si>
  <si>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</si>
  <si>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就職活動日</t>
    <rPh sb="0" eb="5">
      <t>シュウショクカツドウビ</t>
    </rPh>
    <phoneticPr fontId="2"/>
  </si>
  <si>
    <t>ジョブ･カードの作成</t>
    <rPh sb="8" eb="10">
      <t>サクセイ</t>
    </rPh>
    <phoneticPr fontId="2"/>
  </si>
  <si>
    <t>ジョブ・カードの作成、</t>
    <rPh sb="8" eb="10">
      <t>サクセイ</t>
    </rPh>
    <phoneticPr fontId="2"/>
  </si>
  <si>
    <t>ジョブ・カードを活用したｷｬﾘｱｺﾝｻﾙﾃｨﾝｸﾞ、能力評価</t>
    <rPh sb="8" eb="10">
      <t>カツヨウ</t>
    </rPh>
    <rPh sb="26" eb="28">
      <t>ノウリョク</t>
    </rPh>
    <rPh sb="28" eb="30">
      <t>ヒョウカ</t>
    </rPh>
    <phoneticPr fontId="2"/>
  </si>
  <si>
    <t>委託訓練費1箇月
1人当たりの見積り予定経費（円）</t>
    <rPh sb="0" eb="2">
      <t>イタク</t>
    </rPh>
    <rPh sb="2" eb="4">
      <t>クンレン</t>
    </rPh>
    <rPh sb="4" eb="5">
      <t>ヒ</t>
    </rPh>
    <rPh sb="6" eb="7">
      <t>カ</t>
    </rPh>
    <rPh sb="7" eb="8">
      <t>ゲツ</t>
    </rPh>
    <rPh sb="10" eb="11">
      <t>ニン</t>
    </rPh>
    <rPh sb="11" eb="12">
      <t>ア</t>
    </rPh>
    <rPh sb="15" eb="17">
      <t>ミツモ</t>
    </rPh>
    <rPh sb="18" eb="20">
      <t>ヨテイ</t>
    </rPh>
    <rPh sb="20" eb="22">
      <t>ケイヒ</t>
    </rPh>
    <rPh sb="23" eb="24">
      <t>エン</t>
    </rPh>
    <phoneticPr fontId="2"/>
  </si>
  <si>
    <t xml:space="preserve">受講生1人当たりの床面積（㎡） </t>
    <rPh sb="0" eb="3">
      <t>ジュコウセイ</t>
    </rPh>
    <rPh sb="4" eb="5">
      <t>ニン</t>
    </rPh>
    <rPh sb="5" eb="6">
      <t>ア</t>
    </rPh>
    <rPh sb="9" eb="12">
      <t>ユカメンセキ</t>
    </rPh>
    <phoneticPr fontId="2"/>
  </si>
  <si>
    <t>委託訓練費見積り
（1箇月1人当たり）</t>
    <rPh sb="0" eb="2">
      <t>イタク</t>
    </rPh>
    <rPh sb="2" eb="4">
      <t>クンレン</t>
    </rPh>
    <rPh sb="4" eb="5">
      <t>ヒ</t>
    </rPh>
    <rPh sb="5" eb="7">
      <t>ミツモ</t>
    </rPh>
    <rPh sb="11" eb="12">
      <t>カ</t>
    </rPh>
    <rPh sb="12" eb="13">
      <t>ゲツ</t>
    </rPh>
    <rPh sb="14" eb="15">
      <t>ニン</t>
    </rPh>
    <rPh sb="15" eb="16">
      <t>ア</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</si>
  <si>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</si>
  <si>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</si>
  <si>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</si>
  <si>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所要時間(分)
(1分80m）</t>
    <rPh sb="0" eb="2">
      <t>ショヨウ</t>
    </rPh>
    <rPh sb="2" eb="4">
      <t>ジカン</t>
    </rPh>
    <rPh sb="5" eb="6">
      <t>フン</t>
    </rPh>
    <rPh sb="10" eb="11">
      <t>フン</t>
    </rPh>
    <phoneticPr fontId="2"/>
  </si>
  <si>
    <t>所要時間(分)
(1分80m）</t>
    <phoneticPr fontId="2"/>
  </si>
  <si>
    <t>受託申込書（様式一式）</t>
    <rPh sb="0" eb="2">
      <t>ジュタク</t>
    </rPh>
    <rPh sb="2" eb="5">
      <t>モウシコミショ</t>
    </rPh>
    <rPh sb="6" eb="8">
      <t>ヨウシキ</t>
    </rPh>
    <rPh sb="8" eb="10">
      <t>イッシキ</t>
    </rPh>
    <phoneticPr fontId="2"/>
  </si>
  <si>
    <t>科目
番号</t>
    <phoneticPr fontId="2"/>
  </si>
  <si>
    <t>●コース【学科・実技】の内容</t>
    <rPh sb="5" eb="7">
      <t>ガッカ</t>
    </rPh>
    <rPh sb="8" eb="10">
      <t>ジツギ</t>
    </rPh>
    <phoneticPr fontId="2"/>
  </si>
  <si>
    <t>≪実施施設≫</t>
    <phoneticPr fontId="2"/>
  </si>
  <si>
    <t>所在地：</t>
    <phoneticPr fontId="2"/>
  </si>
  <si>
    <t>≪最寄駅（路線）≫</t>
    <phoneticPr fontId="2"/>
  </si>
  <si>
    <t>記載不要</t>
    <rPh sb="0" eb="2">
      <t>キサイ</t>
    </rPh>
    <rPh sb="2" eb="4">
      <t>フヨウ</t>
    </rPh>
    <phoneticPr fontId="2"/>
  </si>
  <si>
    <t>≪定員≫</t>
    <phoneticPr fontId="2"/>
  </si>
  <si>
    <t>●目標とする人材像</t>
  </si>
  <si>
    <t>≪訓練期間≫</t>
    <phoneticPr fontId="2"/>
  </si>
  <si>
    <t>≪訓練時間≫</t>
    <phoneticPr fontId="2"/>
  </si>
  <si>
    <t>～</t>
    <phoneticPr fontId="2"/>
  </si>
  <si>
    <t>●修了後の関連職種</t>
  </si>
  <si>
    <t>●主な訓練カリキュラム</t>
  </si>
  <si>
    <t>学科</t>
  </si>
  <si>
    <t>・　　　　　　　　　　　　　　　　　・
・　　　　　　　　　　　　　　　　　・
・　　　　　　　　　　　　　　　　　・</t>
    <phoneticPr fontId="2"/>
  </si>
  <si>
    <t>●　月　日（　）　時</t>
    <rPh sb="2" eb="3">
      <t>ガツ</t>
    </rPh>
    <rPh sb="4" eb="5">
      <t>ニチ</t>
    </rPh>
    <rPh sb="9" eb="10">
      <t>ジ</t>
    </rPh>
    <phoneticPr fontId="2"/>
  </si>
  <si>
    <t>実技</t>
  </si>
  <si>
    <t>・　　　　　　　　　　　　　　　　　・
・　　　　　　　　　　　　　　　　　・
・　　　　　　　　　　　　　　　　　・</t>
    <phoneticPr fontId="2"/>
  </si>
  <si>
    <t>就職支援</t>
    <phoneticPr fontId="2"/>
  </si>
  <si>
    <t>≪備考≫</t>
    <rPh sb="1" eb="3">
      <t>ビコウ</t>
    </rPh>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</si>
  <si>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</si>
  <si>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常駐担当者数</t>
    <rPh sb="0" eb="2">
      <t>ジョウチュウ</t>
    </rPh>
    <phoneticPr fontId="31"/>
  </si>
  <si>
    <t>人</t>
    <rPh sb="0" eb="1">
      <t>ヒト</t>
    </rPh>
    <phoneticPr fontId="31"/>
  </si>
  <si>
    <t>常駐ではない担当者数</t>
    <rPh sb="6" eb="9">
      <t>タントウシャ</t>
    </rPh>
    <phoneticPr fontId="31"/>
  </si>
  <si>
    <t>※１契約者及び訓練規模等「事務部門(常駐担当者数及び常駐ではない担当者数)」を人数分記載してください。</t>
    <phoneticPr fontId="2"/>
  </si>
  <si>
    <t>番号</t>
    <rPh sb="0" eb="2">
      <t>バンゴウ</t>
    </rPh>
    <phoneticPr fontId="31"/>
  </si>
  <si>
    <t>常駐・非常駐</t>
    <rPh sb="0" eb="2">
      <t>ジョウチュウ</t>
    </rPh>
    <rPh sb="3" eb="4">
      <t>ヒ</t>
    </rPh>
    <rPh sb="4" eb="6">
      <t>ジョウチュウ</t>
    </rPh>
    <phoneticPr fontId="31"/>
  </si>
  <si>
    <t>主担当・補助</t>
    <rPh sb="0" eb="1">
      <t>シュ</t>
    </rPh>
    <rPh sb="1" eb="3">
      <t>タントウ</t>
    </rPh>
    <rPh sb="4" eb="6">
      <t>ホジョ</t>
    </rPh>
    <phoneticPr fontId="31"/>
  </si>
  <si>
    <t>氏名</t>
    <rPh sb="0" eb="2">
      <t>シメイ</t>
    </rPh>
    <phoneticPr fontId="31"/>
  </si>
  <si>
    <t>連絡先</t>
    <rPh sb="0" eb="3">
      <t>レンラクサキ</t>
    </rPh>
    <phoneticPr fontId="31"/>
  </si>
  <si>
    <t>事務部門業務以外との兼任状況</t>
    <rPh sb="0" eb="2">
      <t>ジム</t>
    </rPh>
    <rPh sb="2" eb="4">
      <t>ブモン</t>
    </rPh>
    <rPh sb="4" eb="6">
      <t>ギョウム</t>
    </rPh>
    <rPh sb="6" eb="8">
      <t>イガイ</t>
    </rPh>
    <rPh sb="10" eb="12">
      <t>ケンニン</t>
    </rPh>
    <rPh sb="12" eb="14">
      <t>ジョウキョウ</t>
    </rPh>
    <phoneticPr fontId="31"/>
  </si>
  <si>
    <t>備考</t>
    <rPh sb="0" eb="2">
      <t>ビコウ</t>
    </rPh>
    <phoneticPr fontId="31"/>
  </si>
  <si>
    <t>常駐</t>
    <rPh sb="0" eb="2">
      <t>ジョウチュウ</t>
    </rPh>
    <phoneticPr fontId="31"/>
  </si>
  <si>
    <t>非常駐</t>
    <rPh sb="0" eb="1">
      <t>ヒ</t>
    </rPh>
    <rPh sb="1" eb="3">
      <t>ジョウチュウ</t>
    </rPh>
    <phoneticPr fontId="31"/>
  </si>
  <si>
    <t>主担当</t>
    <rPh sb="0" eb="1">
      <t>シュ</t>
    </rPh>
    <rPh sb="1" eb="3">
      <t>タントウ</t>
    </rPh>
    <phoneticPr fontId="31"/>
  </si>
  <si>
    <t>補助</t>
    <rPh sb="0" eb="2">
      <t>ホジョ</t>
    </rPh>
    <phoneticPr fontId="31"/>
  </si>
  <si>
    <t>電話番号
(直通)</t>
    <rPh sb="0" eb="2">
      <t>デンワ</t>
    </rPh>
    <rPh sb="2" eb="4">
      <t>バンゴウ</t>
    </rPh>
    <rPh sb="6" eb="8">
      <t>チョクツウ</t>
    </rPh>
    <phoneticPr fontId="31"/>
  </si>
  <si>
    <t>自社
社員</t>
    <rPh sb="0" eb="2">
      <t>ジシャ</t>
    </rPh>
    <rPh sb="3" eb="5">
      <t>シャイン</t>
    </rPh>
    <phoneticPr fontId="31"/>
  </si>
  <si>
    <t>その他</t>
    <rPh sb="2" eb="3">
      <t>タ</t>
    </rPh>
    <phoneticPr fontId="31"/>
  </si>
  <si>
    <t>○</t>
  </si>
  <si>
    <t>　</t>
  </si>
  <si>
    <t>東京　太郎</t>
    <rPh sb="0" eb="2">
      <t>トウキョウ</t>
    </rPh>
    <rPh sb="3" eb="5">
      <t>タロウ</t>
    </rPh>
    <phoneticPr fontId="2"/>
  </si>
  <si>
    <t>03(0000)0000</t>
    <phoneticPr fontId="31"/>
  </si>
  <si>
    <t>合 計</t>
    <rPh sb="0" eb="1">
      <t>アイ</t>
    </rPh>
    <rPh sb="2" eb="3">
      <t>ケイ</t>
    </rPh>
    <phoneticPr fontId="31"/>
  </si>
  <si>
    <t>人</t>
    <rPh sb="0" eb="1">
      <t>ヒト</t>
    </rPh>
    <phoneticPr fontId="2"/>
  </si>
  <si>
    <t>専任部門社員数</t>
    <rPh sb="0" eb="2">
      <t>センニン</t>
    </rPh>
    <rPh sb="2" eb="4">
      <t>ブモン</t>
    </rPh>
    <rPh sb="4" eb="6">
      <t>シャイン</t>
    </rPh>
    <rPh sb="6" eb="7">
      <t>スウ</t>
    </rPh>
    <phoneticPr fontId="2"/>
  </si>
  <si>
    <t>受講対象</t>
    <phoneticPr fontId="2"/>
  </si>
  <si>
    <t>科名</t>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</si>
  <si>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</si>
  <si>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31"/>
  </si>
  <si>
    <t>提案科目
（同一・類似・別）</t>
    <rPh sb="0" eb="2">
      <t>テイアン</t>
    </rPh>
    <rPh sb="2" eb="4">
      <t>カモク</t>
    </rPh>
    <rPh sb="6" eb="8">
      <t>ドウイツ</t>
    </rPh>
    <rPh sb="9" eb="11">
      <t>ルイジ</t>
    </rPh>
    <rPh sb="12" eb="13">
      <t>ベツ</t>
    </rPh>
    <phoneticPr fontId="2"/>
  </si>
  <si>
    <t>コース
分類</t>
    <rPh sb="4" eb="6">
      <t>ブンルイ</t>
    </rPh>
    <phoneticPr fontId="31"/>
  </si>
  <si>
    <t>応募
者数</t>
    <rPh sb="0" eb="2">
      <t>オウボ</t>
    </rPh>
    <rPh sb="3" eb="4">
      <t>シャ</t>
    </rPh>
    <rPh sb="4" eb="5">
      <t>スウ</t>
    </rPh>
    <phoneticPr fontId="31"/>
  </si>
  <si>
    <t>入校
者数</t>
    <rPh sb="0" eb="2">
      <t>ニュウコウ</t>
    </rPh>
    <rPh sb="3" eb="4">
      <t>シャ</t>
    </rPh>
    <rPh sb="4" eb="5">
      <t>スウ</t>
    </rPh>
    <phoneticPr fontId="31"/>
  </si>
  <si>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</si>
  <si>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31"/>
  </si>
  <si>
    <t>修了生アンケート
(総合評価:
1.0～5.0)</t>
    <rPh sb="0" eb="3">
      <t>シュウリョウセイ</t>
    </rPh>
    <rPh sb="10" eb="12">
      <t>ソウゴウ</t>
    </rPh>
    <rPh sb="12" eb="14">
      <t>ヒョウカ</t>
    </rPh>
    <phoneticPr fontId="31"/>
  </si>
  <si>
    <t>情報通信関連コース</t>
  </si>
  <si>
    <t>□□□科</t>
    <phoneticPr fontId="31"/>
  </si>
  <si>
    <t>-</t>
    <phoneticPr fontId="31"/>
  </si>
  <si>
    <t>再就職促進訓練室</t>
    <rPh sb="0" eb="8">
      <t>サイシュウショクソクシンクンレンシツ</t>
    </rPh>
    <phoneticPr fontId="31"/>
  </si>
  <si>
    <t>別</t>
  </si>
  <si>
    <t>就職促進コース（福祉・医療系)</t>
  </si>
  <si>
    <t>-</t>
    <phoneticPr fontId="31"/>
  </si>
  <si>
    <t>東京都における実績の有無</t>
    <rPh sb="0" eb="2">
      <t>トウキョウ</t>
    </rPh>
    <rPh sb="2" eb="3">
      <t>ト</t>
    </rPh>
    <rPh sb="7" eb="9">
      <t>ジッセキ</t>
    </rPh>
    <rPh sb="10" eb="12">
      <t>ウム</t>
    </rPh>
    <phoneticPr fontId="2"/>
  </si>
  <si>
    <t>民間教育機関におけるサービスガイドライン研修受講の有無</t>
    <rPh sb="0" eb="2">
      <t>ミンカン</t>
    </rPh>
    <rPh sb="2" eb="4">
      <t>キョウイク</t>
    </rPh>
    <rPh sb="4" eb="6">
      <t>キカン</t>
    </rPh>
    <rPh sb="20" eb="22">
      <t>ケンシュウ</t>
    </rPh>
    <rPh sb="22" eb="24">
      <t>ジュコウ</t>
    </rPh>
    <rPh sb="25" eb="27">
      <t>ウム</t>
    </rPh>
    <phoneticPr fontId="2"/>
  </si>
  <si>
    <t>○○県</t>
    <rPh sb="2" eb="3">
      <t>ケン</t>
    </rPh>
    <phoneticPr fontId="2"/>
  </si>
  <si>
    <t>訓練
修了
者</t>
    <rPh sb="0" eb="2">
      <t>クンレン</t>
    </rPh>
    <rPh sb="3" eb="5">
      <t>シュウリョウ</t>
    </rPh>
    <rPh sb="6" eb="7">
      <t>シャ</t>
    </rPh>
    <phoneticPr fontId="31"/>
  </si>
  <si>
    <t>就職のための中退者</t>
    <rPh sb="0" eb="2">
      <t>シュウショク</t>
    </rPh>
    <rPh sb="6" eb="9">
      <t>チュウタイシャ</t>
    </rPh>
    <phoneticPr fontId="31"/>
  </si>
  <si>
    <t>訓練修了3箇月後の就職者数</t>
    <rPh sb="0" eb="2">
      <t>クンレン</t>
    </rPh>
    <rPh sb="2" eb="4">
      <t>シュウリョウ</t>
    </rPh>
    <rPh sb="5" eb="7">
      <t>カゲツ</t>
    </rPh>
    <rPh sb="7" eb="8">
      <t>ノチ</t>
    </rPh>
    <rPh sb="9" eb="11">
      <t>シュウショク</t>
    </rPh>
    <rPh sb="11" eb="12">
      <t>シャ</t>
    </rPh>
    <rPh sb="12" eb="13">
      <t>スウ</t>
    </rPh>
    <phoneticPr fontId="31"/>
  </si>
  <si>
    <t>≪施設見学会日程≫（予定）</t>
    <rPh sb="10" eb="12">
      <t>ヨテイ</t>
    </rPh>
    <phoneticPr fontId="2"/>
  </si>
  <si>
    <t>●受験できる関連資格</t>
    <phoneticPr fontId="2"/>
  </si>
  <si>
    <t>●修了後取得できる資格</t>
    <phoneticPr fontId="2"/>
  </si>
  <si>
    <t>代表者職氏名</t>
    <rPh sb="0" eb="3">
      <t>ダイヒョウシャ</t>
    </rPh>
    <rPh sb="3" eb="4">
      <t>ショク</t>
    </rPh>
    <rPh sb="4" eb="6">
      <t>シメイ</t>
    </rPh>
    <phoneticPr fontId="2"/>
  </si>
  <si>
    <t xml:space="preserve"> TEL：</t>
    <phoneticPr fontId="2"/>
  </si>
  <si>
    <t>■■■科</t>
    <phoneticPr fontId="31"/>
  </si>
  <si>
    <t>☆☆☆科</t>
    <rPh sb="3" eb="4">
      <t>カ</t>
    </rPh>
    <phoneticPr fontId="2"/>
  </si>
  <si>
    <t>11月</t>
    <rPh sb="2" eb="3">
      <t>ガツ</t>
    </rPh>
    <phoneticPr fontId="2"/>
  </si>
  <si>
    <t>（例）　　　　　○×マスター</t>
    <rPh sb="1" eb="2">
      <t>レイ</t>
    </rPh>
    <phoneticPr fontId="2"/>
  </si>
  <si>
    <t>「●就職支援の内容【参考】」削除</t>
    <rPh sb="14" eb="16">
      <t>サクジョ</t>
    </rPh>
    <phoneticPr fontId="2"/>
  </si>
  <si>
    <t>≪地図≫</t>
    <phoneticPr fontId="2"/>
  </si>
  <si>
    <t>≪費用≫</t>
    <rPh sb="1" eb="3">
      <t>ヒヨウ</t>
    </rPh>
    <phoneticPr fontId="2"/>
  </si>
  <si>
    <t>教科書代 ：</t>
    <phoneticPr fontId="2"/>
  </si>
  <si>
    <t>その他 ：</t>
    <rPh sb="2" eb="3">
      <t>タ</t>
    </rPh>
    <phoneticPr fontId="2"/>
  </si>
  <si>
    <t>該当なし</t>
  </si>
  <si>
    <t>１２　ポジションシート（受講生募集パンフレットに活用）</t>
    <rPh sb="12" eb="15">
      <t>ジュコウセイ</t>
    </rPh>
    <rPh sb="15" eb="17">
      <t>ボシュウ</t>
    </rPh>
    <rPh sb="24" eb="26">
      <t>カツヨウ</t>
    </rPh>
    <phoneticPr fontId="2"/>
  </si>
  <si>
    <t>事業者番号
(介護関連のみ)</t>
    <rPh sb="0" eb="2">
      <t>ジギョウ</t>
    </rPh>
    <rPh sb="2" eb="3">
      <t>シャ</t>
    </rPh>
    <rPh sb="3" eb="5">
      <t>バンゴウ</t>
    </rPh>
    <rPh sb="7" eb="9">
      <t>カイゴ</t>
    </rPh>
    <rPh sb="9" eb="11">
      <t>カンレン</t>
    </rPh>
    <phoneticPr fontId="2"/>
  </si>
  <si>
    <t>↑「代表取締役」等、職名も記載。</t>
    <rPh sb="2" eb="4">
      <t>ダイヒョウ</t>
    </rPh>
    <rPh sb="4" eb="7">
      <t>トリシマリヤク</t>
    </rPh>
    <rPh sb="8" eb="9">
      <t>ナド</t>
    </rPh>
    <rPh sb="10" eb="12">
      <t>ショクメイ</t>
    </rPh>
    <rPh sb="13" eb="15">
      <t>キサイ</t>
    </rPh>
    <phoneticPr fontId="2"/>
  </si>
  <si>
    <t>あり
（受動喫煙防止等の必要な措置済み）</t>
    <rPh sb="4" eb="6">
      <t>ジュドウ</t>
    </rPh>
    <rPh sb="6" eb="8">
      <t>キツエン</t>
    </rPh>
    <rPh sb="8" eb="10">
      <t>ボウシ</t>
    </rPh>
    <rPh sb="10" eb="11">
      <t>ナド</t>
    </rPh>
    <rPh sb="12" eb="14">
      <t>ヒツヨウ</t>
    </rPh>
    <rPh sb="15" eb="17">
      <t>ソチ</t>
    </rPh>
    <rPh sb="17" eb="18">
      <t>スミ</t>
    </rPh>
    <phoneticPr fontId="2"/>
  </si>
  <si>
    <t>使用可能なトイレの個数</t>
    <rPh sb="0" eb="2">
      <t>シヨウ</t>
    </rPh>
    <rPh sb="2" eb="4">
      <t>カノウ</t>
    </rPh>
    <rPh sb="9" eb="11">
      <t>コスウ</t>
    </rPh>
    <phoneticPr fontId="2"/>
  </si>
  <si>
    <t>なし</t>
    <phoneticPr fontId="2"/>
  </si>
  <si>
    <t>あり
（受動喫煙防止等の必要な措置済み）</t>
    <rPh sb="4" eb="6">
      <t>ジュドウ</t>
    </rPh>
    <rPh sb="6" eb="8">
      <t>キツエン</t>
    </rPh>
    <rPh sb="8" eb="10">
      <t>ボウシ</t>
    </rPh>
    <rPh sb="10" eb="11">
      <t>トウ</t>
    </rPh>
    <rPh sb="12" eb="14">
      <t>ヒツヨウ</t>
    </rPh>
    <rPh sb="15" eb="17">
      <t>ソチ</t>
    </rPh>
    <rPh sb="17" eb="18">
      <t>ズ</t>
    </rPh>
    <phoneticPr fontId="2"/>
  </si>
  <si>
    <t>使用可能なトイレの個数２</t>
    <phoneticPr fontId="2"/>
  </si>
  <si>
    <t>男性用</t>
    <phoneticPr fontId="2"/>
  </si>
  <si>
    <t>訓練履修後自動的に取得可能な資格等</t>
    <rPh sb="0" eb="2">
      <t>クンレン</t>
    </rPh>
    <rPh sb="2" eb="4">
      <t>リシュウ</t>
    </rPh>
    <rPh sb="4" eb="5">
      <t>ゴ</t>
    </rPh>
    <rPh sb="5" eb="8">
      <t>ジドウテキ</t>
    </rPh>
    <rPh sb="9" eb="11">
      <t>シュトク</t>
    </rPh>
    <rPh sb="11" eb="13">
      <t>カノウ</t>
    </rPh>
    <rPh sb="14" eb="16">
      <t>シカク</t>
    </rPh>
    <rPh sb="16" eb="17">
      <t>ナド</t>
    </rPh>
    <phoneticPr fontId="2"/>
  </si>
  <si>
    <t>目標とする資格（受験可能な資格等）</t>
    <rPh sb="0" eb="2">
      <t>モクヒョウ</t>
    </rPh>
    <rPh sb="5" eb="7">
      <t>シカク</t>
    </rPh>
    <rPh sb="8" eb="10">
      <t>ジュケン</t>
    </rPh>
    <rPh sb="10" eb="12">
      <t>カノウ</t>
    </rPh>
    <rPh sb="13" eb="15">
      <t>シカク</t>
    </rPh>
    <rPh sb="15" eb="16">
      <t>ナド</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</si>
  <si>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</si>
  <si>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</si>
  <si>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◎東京 一郎</t>
    <rPh sb="1" eb="3">
      <t>トウキョウ</t>
    </rPh>
    <rPh sb="4" eb="6">
      <t>イチロウ</t>
    </rPh>
    <phoneticPr fontId="2"/>
  </si>
  <si>
    <t>講師と兼任</t>
    <rPh sb="0" eb="2">
      <t>コウシ</t>
    </rPh>
    <rPh sb="3" eb="5">
      <t>ケンニン</t>
    </rPh>
    <phoneticPr fontId="31"/>
  </si>
  <si>
    <t>就職支援担当と兼任</t>
    <rPh sb="0" eb="2">
      <t>シュウショク</t>
    </rPh>
    <rPh sb="2" eb="4">
      <t>シエン</t>
    </rPh>
    <rPh sb="4" eb="6">
      <t>タントウ</t>
    </rPh>
    <rPh sb="7" eb="9">
      <t>ケンニン</t>
    </rPh>
    <phoneticPr fontId="31"/>
  </si>
  <si>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</si>
  <si>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</si>
  <si>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</si>
  <si>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</si>
  <si>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</si>
  <si>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</si>
  <si>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</si>
  <si>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31"/>
  </si>
  <si>
    <t>実訓練時間</t>
    <rPh sb="0" eb="1">
      <t>ジツ</t>
    </rPh>
    <rPh sb="1" eb="3">
      <t>クンレン</t>
    </rPh>
    <rPh sb="3" eb="5">
      <t>ジカン</t>
    </rPh>
    <phoneticPr fontId="2"/>
  </si>
  <si>
    <t>実訓練時間内訳</t>
    <rPh sb="0" eb="1">
      <t>ジツ</t>
    </rPh>
    <rPh sb="1" eb="3">
      <t>クンレン</t>
    </rPh>
    <rPh sb="3" eb="5">
      <t>ジカン</t>
    </rPh>
    <rPh sb="5" eb="7">
      <t>ウチワケ</t>
    </rPh>
    <phoneticPr fontId="2"/>
  </si>
  <si>
    <r>
      <t xml:space="preserve">実訓練時間数
</t>
    </r>
    <r>
      <rPr>
        <sz val="9"/>
        <rFont val="ＭＳ Ｐゴシック"/>
        <family val="3"/>
        <charset val="128"/>
      </rPr>
      <t>(コマ数)</t>
    </r>
    <rPh sb="0" eb="1">
      <t>ジツ</t>
    </rPh>
    <rPh sb="1" eb="3">
      <t>クンレン</t>
    </rPh>
    <rPh sb="3" eb="5">
      <t>ジツジカン</t>
    </rPh>
    <rPh sb="5" eb="6">
      <t>スウ</t>
    </rPh>
    <rPh sb="10" eb="11">
      <t>スウ</t>
    </rPh>
    <phoneticPr fontId="2"/>
  </si>
  <si>
    <t>↑生徒分の台数のみ記載。（教員用は除く。）</t>
    <rPh sb="1" eb="3">
      <t>セイト</t>
    </rPh>
    <rPh sb="3" eb="4">
      <t>ブン</t>
    </rPh>
    <rPh sb="5" eb="7">
      <t>ダイスウ</t>
    </rPh>
    <rPh sb="9" eb="11">
      <t>キサイ</t>
    </rPh>
    <rPh sb="13" eb="16">
      <t>キョウインヨウ</t>
    </rPh>
    <rPh sb="17" eb="18">
      <t>ノゾ</t>
    </rPh>
    <phoneticPr fontId="2"/>
  </si>
  <si>
    <t>ﾊﾟｿｺﾝﾚﾍﾞﾙ</t>
    <phoneticPr fontId="2"/>
  </si>
  <si>
    <t>同一</t>
  </si>
  <si>
    <t>雇用就業部</t>
    <rPh sb="0" eb="2">
      <t>コヨウ</t>
    </rPh>
    <rPh sb="2" eb="4">
      <t>シュウギョウ</t>
    </rPh>
    <rPh sb="4" eb="5">
      <t>ブ</t>
    </rPh>
    <phoneticPr fontId="2"/>
  </si>
  <si>
    <t>再就職促進訓練室</t>
    <phoneticPr fontId="2"/>
  </si>
  <si>
    <t>⑰</t>
    <phoneticPr fontId="2"/>
  </si>
  <si>
    <t>教室配置図</t>
    <rPh sb="0" eb="2">
      <t>キョウシツ</t>
    </rPh>
    <rPh sb="2" eb="4">
      <t>ハイチ</t>
    </rPh>
    <rPh sb="4" eb="5">
      <t>ズ</t>
    </rPh>
    <phoneticPr fontId="2"/>
  </si>
  <si>
    <t>地図
（最寄り駅・バス停～実施施設）</t>
    <rPh sb="0" eb="2">
      <t>チズ</t>
    </rPh>
    <rPh sb="4" eb="6">
      <t>モヨ</t>
    </rPh>
    <rPh sb="7" eb="8">
      <t>エキ</t>
    </rPh>
    <rPh sb="11" eb="12">
      <t>テイ</t>
    </rPh>
    <rPh sb="13" eb="15">
      <t>ジッシ</t>
    </rPh>
    <rPh sb="15" eb="17">
      <t>シセツ</t>
    </rPh>
    <phoneticPr fontId="2"/>
  </si>
  <si>
    <t>登記事項証明書(法人登記)の写し</t>
    <rPh sb="0" eb="2">
      <t>トウキ</t>
    </rPh>
    <rPh sb="2" eb="4">
      <t>ジコウ</t>
    </rPh>
    <rPh sb="4" eb="7">
      <t>ショウメイショ</t>
    </rPh>
    <rPh sb="8" eb="10">
      <t>ホウジン</t>
    </rPh>
    <rPh sb="10" eb="12">
      <t>トウキ</t>
    </rPh>
    <rPh sb="14" eb="15">
      <t>ウツ</t>
    </rPh>
    <phoneticPr fontId="2"/>
  </si>
  <si>
    <t>座学教室、実習室、ＯＡ室等
他使用予定教室全てについて用意</t>
    <rPh sb="0" eb="2">
      <t>ザガク</t>
    </rPh>
    <rPh sb="2" eb="4">
      <t>キョウシツ</t>
    </rPh>
    <rPh sb="5" eb="8">
      <t>ジッシュウシツ</t>
    </rPh>
    <rPh sb="11" eb="12">
      <t>シツ</t>
    </rPh>
    <rPh sb="12" eb="13">
      <t>トウ</t>
    </rPh>
    <rPh sb="14" eb="15">
      <t>ホカ</t>
    </rPh>
    <rPh sb="15" eb="17">
      <t>シヨウ</t>
    </rPh>
    <rPh sb="17" eb="19">
      <t>ヨテイ</t>
    </rPh>
    <rPh sb="19" eb="21">
      <t>キョウシツ</t>
    </rPh>
    <rPh sb="21" eb="22">
      <t>スベ</t>
    </rPh>
    <rPh sb="27" eb="29">
      <t>ヨウイ</t>
    </rPh>
    <phoneticPr fontId="2"/>
  </si>
  <si>
    <t>実施にあたり監督官庁等の認定が必要な場合、監督官庁等の認定書等の写し</t>
    <rPh sb="21" eb="23">
      <t>カントク</t>
    </rPh>
    <rPh sb="23" eb="25">
      <t>カンチョウ</t>
    </rPh>
    <rPh sb="25" eb="26">
      <t>トウ</t>
    </rPh>
    <rPh sb="27" eb="29">
      <t>ニンテイ</t>
    </rPh>
    <rPh sb="29" eb="30">
      <t>ショ</t>
    </rPh>
    <rPh sb="30" eb="31">
      <t>トウ</t>
    </rPh>
    <rPh sb="32" eb="33">
      <t>ウツ</t>
    </rPh>
    <phoneticPr fontId="2"/>
  </si>
  <si>
    <t>電子データ</t>
    <rPh sb="0" eb="2">
      <t>デンシ</t>
    </rPh>
    <phoneticPr fontId="2"/>
  </si>
  <si>
    <t>↑同じ建物内で生徒が使用可能なトイレの個数を記載</t>
    <rPh sb="1" eb="2">
      <t>オナ</t>
    </rPh>
    <rPh sb="3" eb="5">
      <t>タテモノ</t>
    </rPh>
    <rPh sb="5" eb="6">
      <t>ナイ</t>
    </rPh>
    <rPh sb="7" eb="9">
      <t>セイト</t>
    </rPh>
    <rPh sb="10" eb="12">
      <t>シヨウ</t>
    </rPh>
    <rPh sb="12" eb="14">
      <t>カノウ</t>
    </rPh>
    <rPh sb="19" eb="21">
      <t>コスウ</t>
    </rPh>
    <rPh sb="22" eb="24">
      <t>キサイ</t>
    </rPh>
    <phoneticPr fontId="2"/>
  </si>
  <si>
    <t>就職担当者数
（合計）</t>
    <rPh sb="0" eb="2">
      <t>シュウショク</t>
    </rPh>
    <rPh sb="2" eb="4">
      <t>タントウ</t>
    </rPh>
    <rPh sb="4" eb="5">
      <t>シャ</t>
    </rPh>
    <rPh sb="5" eb="6">
      <t>スウ</t>
    </rPh>
    <rPh sb="8" eb="10">
      <t>ゴウケイ</t>
    </rPh>
    <phoneticPr fontId="2"/>
  </si>
  <si>
    <t>↑生徒分の台数のみ記載（教員用は除く）。</t>
    <rPh sb="1" eb="3">
      <t>セイト</t>
    </rPh>
    <rPh sb="3" eb="4">
      <t>ブン</t>
    </rPh>
    <rPh sb="5" eb="7">
      <t>ダイスウ</t>
    </rPh>
    <rPh sb="9" eb="11">
      <t>キサイ</t>
    </rPh>
    <rPh sb="12" eb="15">
      <t>キョウインヨウ</t>
    </rPh>
    <rPh sb="16" eb="17">
      <t>ノゾ</t>
    </rPh>
    <phoneticPr fontId="2"/>
  </si>
  <si>
    <t>インターネット</t>
    <phoneticPr fontId="2"/>
  </si>
  <si>
    <t>令和２年度（合計値、平均値）</t>
    <rPh sb="0" eb="2">
      <t>レイワ</t>
    </rPh>
    <rPh sb="3" eb="5">
      <t>ネンド</t>
    </rPh>
    <rPh sb="6" eb="9">
      <t>ゴウケイチ</t>
    </rPh>
    <rPh sb="10" eb="13">
      <t>ヘイキンチ</t>
    </rPh>
    <phoneticPr fontId="31"/>
  </si>
  <si>
    <t>令和３年度（合計値、平均値）</t>
    <rPh sb="0" eb="2">
      <t>レイワ</t>
    </rPh>
    <rPh sb="3" eb="5">
      <t>ネンド</t>
    </rPh>
    <rPh sb="6" eb="9">
      <t>ゴウケイチ</t>
    </rPh>
    <rPh sb="10" eb="13">
      <t>ヘイキンチ</t>
    </rPh>
    <phoneticPr fontId="31"/>
  </si>
  <si>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</si>
  <si>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</si>
  <si>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</si>
  <si>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入校式の日程、時間数は変更しないこと</t>
    <rPh sb="0" eb="3">
      <t>ニュウコウシキ</t>
    </rPh>
    <rPh sb="4" eb="6">
      <t>ニッテイ</t>
    </rPh>
    <rPh sb="7" eb="9">
      <t>ジカン</t>
    </rPh>
    <rPh sb="9" eb="10">
      <t>スウ</t>
    </rPh>
    <rPh sb="11" eb="13">
      <t>ヘンコウ</t>
    </rPh>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</si>
  <si>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</si>
  <si>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総訓練時間</t>
    <rPh sb="0" eb="1">
      <t>ソウ</t>
    </rPh>
    <rPh sb="1" eb="3">
      <t>クンレン</t>
    </rPh>
    <rPh sb="3" eb="5">
      <t>ジカン</t>
    </rPh>
    <phoneticPr fontId="2"/>
  </si>
  <si>
    <t>〔注意〕時間数は全てコマ（時限）数とし、１コマを45分から60分の間で設定すること</t>
    <rPh sb="1" eb="3">
      <t>チュウイ</t>
    </rPh>
    <rPh sb="4" eb="7">
      <t>ジカンスウ</t>
    </rPh>
    <rPh sb="8" eb="9">
      <t>スベ</t>
    </rPh>
    <rPh sb="13" eb="15">
      <t>ジゲン</t>
    </rPh>
    <rPh sb="16" eb="17">
      <t>スウ</t>
    </rPh>
    <rPh sb="26" eb="27">
      <t>フン</t>
    </rPh>
    <rPh sb="31" eb="32">
      <t>フン</t>
    </rPh>
    <rPh sb="33" eb="34">
      <t>アイダ</t>
    </rPh>
    <rPh sb="35" eb="37">
      <t>セッテイ</t>
    </rPh>
    <phoneticPr fontId="2"/>
  </si>
  <si>
    <t>訓練の
別等</t>
    <rPh sb="0" eb="2">
      <t>クンレン</t>
    </rPh>
    <rPh sb="4" eb="5">
      <t>ベツ</t>
    </rPh>
    <rPh sb="5" eb="6">
      <t>トウ</t>
    </rPh>
    <phoneticPr fontId="2"/>
  </si>
  <si>
    <t>離6</t>
    <rPh sb="0" eb="1">
      <t>リ</t>
    </rPh>
    <phoneticPr fontId="2"/>
  </si>
  <si>
    <t>デュアル</t>
    <phoneticPr fontId="2"/>
  </si>
  <si>
    <t>類似</t>
  </si>
  <si>
    <t>就職促進コース(総務・経理系)</t>
  </si>
  <si>
    <t>都委託6</t>
    <rPh sb="0" eb="1">
      <t>ト</t>
    </rPh>
    <rPh sb="1" eb="3">
      <t>イタク</t>
    </rPh>
    <phoneticPr fontId="2"/>
  </si>
  <si>
    <t>うち
ジョブ・カード
作成
アドバイザー(人)</t>
    <rPh sb="11" eb="13">
      <t>サクセイ</t>
    </rPh>
    <rPh sb="21" eb="22">
      <t>ニン</t>
    </rPh>
    <phoneticPr fontId="2"/>
  </si>
  <si>
    <t>うち
キャリアコンサルタント
（国家資格）
取得者数（人）</t>
    <rPh sb="16" eb="18">
      <t>コッカ</t>
    </rPh>
    <rPh sb="18" eb="20">
      <t>シカク</t>
    </rPh>
    <rPh sb="22" eb="25">
      <t>シュトクシャ</t>
    </rPh>
    <rPh sb="25" eb="26">
      <t>スウ</t>
    </rPh>
    <rPh sb="27" eb="28">
      <t>ニン</t>
    </rPh>
    <phoneticPr fontId="2"/>
  </si>
  <si>
    <t>（1回目：○月△日、2回目：○月△日、3回目：○月△日)</t>
    <rPh sb="2" eb="4">
      <t>カイメ</t>
    </rPh>
    <rPh sb="6" eb="7">
      <t>ガツ</t>
    </rPh>
    <rPh sb="8" eb="9">
      <t>ニチ</t>
    </rPh>
    <phoneticPr fontId="2"/>
  </si>
  <si>
    <t>就職支援責任者の所有資格の写し</t>
    <rPh sb="0" eb="2">
      <t>シュウショク</t>
    </rPh>
    <rPh sb="2" eb="4">
      <t>シエン</t>
    </rPh>
    <rPh sb="4" eb="7">
      <t>セキニンシャ</t>
    </rPh>
    <rPh sb="8" eb="10">
      <t>ショユウ</t>
    </rPh>
    <rPh sb="10" eb="12">
      <t>シカク</t>
    </rPh>
    <rPh sb="13" eb="14">
      <t>ウツ</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</si>
  <si>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</si>
  <si>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</si>
  <si>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</si>
  <si>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</si>
  <si>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</si>
  <si>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</si>
  <si>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</si>
  <si>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</si>
  <si>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</si>
  <si>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r>
      <t>１部</t>
    </r>
    <r>
      <rPr>
        <u/>
        <sz val="11"/>
        <rFont val="ＭＳ Ｐ明朝"/>
        <family val="1"/>
        <charset val="128"/>
      </rPr>
      <t>印刷して用意</t>
    </r>
    <rPh sb="1" eb="2">
      <t>ブ</t>
    </rPh>
    <rPh sb="2" eb="4">
      <t>インサツ</t>
    </rPh>
    <rPh sb="6" eb="8">
      <t>ヨウイ</t>
    </rPh>
    <phoneticPr fontId="2"/>
  </si>
  <si>
    <t>放課後等時間外実施の場合有</t>
  </si>
  <si>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</si>
  <si>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</si>
  <si>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</si>
  <si>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ジョブ・カード
作成
アドバイザー</t>
    <rPh sb="8" eb="10">
      <t>サクセイ</t>
    </rPh>
    <phoneticPr fontId="2"/>
  </si>
  <si>
    <t>○</t>
    <phoneticPr fontId="2"/>
  </si>
  <si>
    <t>キャリア
コンサルタント
（国家資格）</t>
    <rPh sb="14" eb="16">
      <t>コッカ</t>
    </rPh>
    <rPh sb="16" eb="18">
      <t>シカク</t>
    </rPh>
    <phoneticPr fontId="2"/>
  </si>
  <si>
    <t>その他
関連資格</t>
    <rPh sb="2" eb="3">
      <t>タ</t>
    </rPh>
    <rPh sb="4" eb="6">
      <t>カンレン</t>
    </rPh>
    <rPh sb="6" eb="8">
      <t>シカク</t>
    </rPh>
    <phoneticPr fontId="2"/>
  </si>
  <si>
    <t>その他の
関連資格</t>
    <rPh sb="2" eb="3">
      <t>タ</t>
    </rPh>
    <rPh sb="5" eb="7">
      <t>カンレン</t>
    </rPh>
    <rPh sb="7" eb="9">
      <t>シカク</t>
    </rPh>
    <phoneticPr fontId="2"/>
  </si>
  <si>
    <t>資格なし
（人）</t>
    <rPh sb="0" eb="2">
      <t>シカク</t>
    </rPh>
    <rPh sb="6" eb="7">
      <t>ヒト</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</si>
  <si>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</si>
  <si>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</si>
  <si>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ジョブ・カード作成
アドバイザー数</t>
    <rPh sb="10" eb="12">
      <t>サクセイ</t>
    </rPh>
    <rPh sb="19" eb="20">
      <t>スウ</t>
    </rPh>
    <phoneticPr fontId="2"/>
  </si>
  <si>
    <t>うち その他関連資格保有者数</t>
    <rPh sb="5" eb="6">
      <t>タ</t>
    </rPh>
    <rPh sb="6" eb="8">
      <t>カンレン</t>
    </rPh>
    <rPh sb="8" eb="10">
      <t>シカク</t>
    </rPh>
    <rPh sb="10" eb="12">
      <t>ホユウ</t>
    </rPh>
    <rPh sb="12" eb="13">
      <t>シャ</t>
    </rPh>
    <rPh sb="13" eb="14">
      <t>スウ</t>
    </rPh>
    <phoneticPr fontId="2"/>
  </si>
  <si>
    <t>うち　その他関連資格所保有者数（人）</t>
    <rPh sb="5" eb="6">
      <t>タ</t>
    </rPh>
    <rPh sb="6" eb="8">
      <t>カンレン</t>
    </rPh>
    <rPh sb="8" eb="10">
      <t>シカク</t>
    </rPh>
    <rPh sb="10" eb="11">
      <t>ジョ</t>
    </rPh>
    <rPh sb="11" eb="14">
      <t>ホユウシャ</t>
    </rPh>
    <rPh sb="13" eb="14">
      <t>シャ</t>
    </rPh>
    <rPh sb="14" eb="15">
      <t>スウ</t>
    </rPh>
    <rPh sb="16" eb="17">
      <t>ニン</t>
    </rPh>
    <phoneticPr fontId="2"/>
  </si>
  <si>
    <r>
      <t>３-２　訓練実施施設２の概要　※実施施設１と</t>
    </r>
    <r>
      <rPr>
        <b/>
        <sz val="14"/>
        <color rgb="FFFF0000"/>
        <rFont val="ＭＳ Ｐゴシック"/>
        <family val="3"/>
        <charset val="128"/>
      </rPr>
      <t>建物が異なる場合</t>
    </r>
    <r>
      <rPr>
        <b/>
        <sz val="14"/>
        <rFont val="ＭＳ Ｐゴシック"/>
        <family val="3"/>
        <charset val="128"/>
      </rPr>
      <t>に使用すること。</t>
    </r>
    <rPh sb="4" eb="6">
      <t>クンレン</t>
    </rPh>
    <rPh sb="6" eb="8">
      <t>ジッシ</t>
    </rPh>
    <rPh sb="8" eb="10">
      <t>シセツ</t>
    </rPh>
    <rPh sb="12" eb="14">
      <t>ガイヨウ</t>
    </rPh>
    <rPh sb="16" eb="18">
      <t>ジッシ</t>
    </rPh>
    <rPh sb="18" eb="20">
      <t>シセツ</t>
    </rPh>
    <rPh sb="22" eb="24">
      <t>タテモノ</t>
    </rPh>
    <rPh sb="25" eb="26">
      <t>コト</t>
    </rPh>
    <rPh sb="28" eb="30">
      <t>バアイ</t>
    </rPh>
    <rPh sb="31" eb="33">
      <t>シヨウ</t>
    </rPh>
    <phoneticPr fontId="2"/>
  </si>
  <si>
    <t>使用可能なトイレの個数2</t>
    <phoneticPr fontId="2"/>
  </si>
  <si>
    <t>ホワイトボード2</t>
    <phoneticPr fontId="2"/>
  </si>
  <si>
    <t>教室１－１</t>
    <rPh sb="0" eb="2">
      <t>キョウシツ</t>
    </rPh>
    <phoneticPr fontId="2"/>
  </si>
  <si>
    <t>ＯＡ教室１－１</t>
    <rPh sb="2" eb="4">
      <t>キョウシツ</t>
    </rPh>
    <phoneticPr fontId="2"/>
  </si>
  <si>
    <t>パソコン１－１
（スペック等）</t>
    <rPh sb="13" eb="14">
      <t>トウ</t>
    </rPh>
    <phoneticPr fontId="2"/>
  </si>
  <si>
    <r>
      <t>パソコン１－２
 （スペック等）</t>
    </r>
    <r>
      <rPr>
        <sz val="10"/>
        <rFont val="ＭＳ Ｐゴシック"/>
        <family val="3"/>
        <charset val="128"/>
      </rPr>
      <t xml:space="preserve">
※ 複数教室の設定に伴い使用パソコンが増える場合にはこちらに手入力</t>
    </r>
    <rPh sb="14" eb="15">
      <t>トウ</t>
    </rPh>
    <rPh sb="20" eb="22">
      <t>フクスウ</t>
    </rPh>
    <rPh sb="22" eb="24">
      <t>キョウシツ</t>
    </rPh>
    <rPh sb="25" eb="27">
      <t>セッテイ</t>
    </rPh>
    <rPh sb="28" eb="29">
      <t>トモナ</t>
    </rPh>
    <rPh sb="30" eb="32">
      <t>シヨウ</t>
    </rPh>
    <rPh sb="37" eb="38">
      <t>フ</t>
    </rPh>
    <rPh sb="40" eb="42">
      <t>バアイ</t>
    </rPh>
    <rPh sb="48" eb="49">
      <t>テ</t>
    </rPh>
    <rPh sb="49" eb="51">
      <t>ニュウリョク</t>
    </rPh>
    <phoneticPr fontId="2"/>
  </si>
  <si>
    <t>教室２－１</t>
    <rPh sb="0" eb="2">
      <t>キョウシツ</t>
    </rPh>
    <phoneticPr fontId="2"/>
  </si>
  <si>
    <t>ＯＡ教室２－１</t>
    <rPh sb="2" eb="4">
      <t>キョウシツ</t>
    </rPh>
    <phoneticPr fontId="2"/>
  </si>
  <si>
    <t>パソコン２－１
（スペック等）</t>
    <rPh sb="13" eb="14">
      <t>トウ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</si>
  <si>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</si>
  <si>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</si>
  <si>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</si>
  <si>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</si>
  <si>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キャリアコンサルタント（国家資格）
ジョブ・カード作成アドバイザー</t>
    <rPh sb="12" eb="14">
      <t>コッカ</t>
    </rPh>
    <rPh sb="14" eb="16">
      <t>シカク</t>
    </rPh>
    <rPh sb="25" eb="27">
      <t>サクセイ</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</si>
  <si>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</si>
  <si>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</si>
  <si>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</si>
  <si>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ｵﾝﾗｲﾝ委託</t>
    <rPh sb="5" eb="7">
      <t>イタク</t>
    </rPh>
    <phoneticPr fontId="2"/>
  </si>
  <si>
    <t>母子特</t>
    <rPh sb="0" eb="2">
      <t>ボシ</t>
    </rPh>
    <rPh sb="2" eb="3">
      <t>トク</t>
    </rPh>
    <phoneticPr fontId="2"/>
  </si>
  <si>
    <t>デュアル</t>
    <phoneticPr fontId="2"/>
  </si>
  <si>
    <t>母子母</t>
    <rPh sb="0" eb="2">
      <t>ボシ</t>
    </rPh>
    <rPh sb="2" eb="3">
      <t>ハハ</t>
    </rPh>
    <phoneticPr fontId="2"/>
  </si>
  <si>
    <t>コンソ</t>
    <phoneticPr fontId="2"/>
  </si>
  <si>
    <t>都委託6</t>
    <rPh sb="0" eb="1">
      <t>ト</t>
    </rPh>
    <rPh sb="1" eb="3">
      <t>イタク</t>
    </rPh>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</si>
  <si>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</si>
  <si>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</si>
  <si>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</si>
  <si>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</si>
  <si>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</si>
  <si>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</si>
  <si>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</si>
  <si>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</si>
  <si>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学科の科目は科目名に（学）、実技は（実）、就職支援には（就）をつけること</t>
    <rPh sb="0" eb="2">
      <t>ガッカ</t>
    </rPh>
    <rPh sb="1" eb="2">
      <t>カガク</t>
    </rPh>
    <rPh sb="3" eb="5">
      <t>カモク</t>
    </rPh>
    <rPh sb="6" eb="8">
      <t>カモク</t>
    </rPh>
    <rPh sb="8" eb="9">
      <t>メイ</t>
    </rPh>
    <rPh sb="11" eb="12">
      <t>ガク</t>
    </rPh>
    <rPh sb="14" eb="16">
      <t>ジツギ</t>
    </rPh>
    <rPh sb="18" eb="19">
      <t>ジツ</t>
    </rPh>
    <rPh sb="21" eb="23">
      <t>シュウショク</t>
    </rPh>
    <rPh sb="23" eb="25">
      <t>シエン</t>
    </rPh>
    <rPh sb="28" eb="29">
      <t>シュウ</t>
    </rPh>
    <phoneticPr fontId="2"/>
  </si>
  <si>
    <t>加盟上部
団体名
（取りまとめ団体名）</t>
    <rPh sb="0" eb="2">
      <t>カメイ</t>
    </rPh>
    <rPh sb="2" eb="4">
      <t>ジョウブ</t>
    </rPh>
    <rPh sb="5" eb="7">
      <t>ダンタイ</t>
    </rPh>
    <rPh sb="7" eb="8">
      <t>メイ</t>
    </rPh>
    <rPh sb="10" eb="11">
      <t>ト</t>
    </rPh>
    <rPh sb="15" eb="17">
      <t>ダンタイ</t>
    </rPh>
    <rPh sb="17" eb="18">
      <t>メイ</t>
    </rPh>
    <phoneticPr fontId="2"/>
  </si>
  <si>
    <t>担当者
氏名</t>
    <rPh sb="0" eb="2">
      <t>タントウ</t>
    </rPh>
    <rPh sb="2" eb="3">
      <t>シャ</t>
    </rPh>
    <rPh sb="4" eb="6">
      <t>シメイ</t>
    </rPh>
    <phoneticPr fontId="2"/>
  </si>
  <si>
    <t>休憩室 （以下いずれかに「〇」）</t>
    <rPh sb="0" eb="3">
      <t>キュウケイシツ</t>
    </rPh>
    <rPh sb="5" eb="7">
      <t>イカ</t>
    </rPh>
    <phoneticPr fontId="2"/>
  </si>
  <si>
    <t>喫煙所（以下いずれかに「〇」）</t>
    <rPh sb="0" eb="2">
      <t>キツエン</t>
    </rPh>
    <rPh sb="2" eb="3">
      <t>ジョ</t>
    </rPh>
    <rPh sb="4" eb="6">
      <t>イカ</t>
    </rPh>
    <phoneticPr fontId="2"/>
  </si>
  <si>
    <t>※　年月日を
和暦で入力</t>
    <rPh sb="2" eb="5">
      <t>ネンガッピ</t>
    </rPh>
    <rPh sb="7" eb="9">
      <t>ワレキ</t>
    </rPh>
    <rPh sb="10" eb="12">
      <t>ニュウリョク</t>
    </rPh>
    <phoneticPr fontId="2"/>
  </si>
  <si>
    <t>代表者
職氏名</t>
    <rPh sb="0" eb="3">
      <t>ダイヒョウシャ</t>
    </rPh>
    <rPh sb="4" eb="5">
      <t>ショク</t>
    </rPh>
    <rPh sb="5" eb="7">
      <t>シメイ</t>
    </rPh>
    <phoneticPr fontId="2"/>
  </si>
  <si>
    <t>令和４年度（合計値、平均値）</t>
    <rPh sb="0" eb="2">
      <t>レイワ</t>
    </rPh>
    <rPh sb="3" eb="5">
      <t>ネンド</t>
    </rPh>
    <rPh sb="6" eb="9">
      <t>ゴウケイチ</t>
    </rPh>
    <rPh sb="10" eb="13">
      <t>ヘイキンチ</t>
    </rPh>
    <phoneticPr fontId="31"/>
  </si>
  <si>
    <t>女性ｵﾝﾗｲﾝ</t>
    <rPh sb="0" eb="2">
      <t>ジョセイ</t>
    </rPh>
    <phoneticPr fontId="2"/>
  </si>
  <si>
    <t>短期間</t>
    <rPh sb="0" eb="3">
      <t>タンキカン</t>
    </rPh>
    <phoneticPr fontId="2"/>
  </si>
  <si>
    <t>緊急対策</t>
    <rPh sb="0" eb="2">
      <t>キンキュウ</t>
    </rPh>
    <rPh sb="2" eb="4">
      <t>タイサク</t>
    </rPh>
    <phoneticPr fontId="2"/>
  </si>
  <si>
    <t>令和2年4月</t>
    <rPh sb="0" eb="2">
      <t>レイワ</t>
    </rPh>
    <rPh sb="3" eb="4">
      <t>ネン</t>
    </rPh>
    <rPh sb="5" eb="6">
      <t>ガツ</t>
    </rPh>
    <phoneticPr fontId="2"/>
  </si>
  <si>
    <t>令和3年6月</t>
    <rPh sb="0" eb="2">
      <t>レイワ</t>
    </rPh>
    <rPh sb="3" eb="4">
      <t>ネン</t>
    </rPh>
    <rPh sb="5" eb="6">
      <t>ガツ</t>
    </rPh>
    <phoneticPr fontId="2"/>
  </si>
  <si>
    <t>令和2年6月</t>
    <rPh sb="0" eb="2">
      <t>レイワ</t>
    </rPh>
    <rPh sb="3" eb="4">
      <t>ネン</t>
    </rPh>
    <rPh sb="5" eb="6">
      <t>ガツ</t>
    </rPh>
    <phoneticPr fontId="2"/>
  </si>
  <si>
    <t>開講時期
（令和2年
4月以降）</t>
    <rPh sb="0" eb="2">
      <t>カイコウ</t>
    </rPh>
    <rPh sb="2" eb="4">
      <t>ジキ</t>
    </rPh>
    <rPh sb="6" eb="8">
      <t>レイワ</t>
    </rPh>
    <rPh sb="9" eb="10">
      <t>ネン</t>
    </rPh>
    <rPh sb="10" eb="11">
      <t>ヘイネン</t>
    </rPh>
    <rPh sb="12" eb="13">
      <t>ガツ</t>
    </rPh>
    <rPh sb="13" eb="15">
      <t>イコウ</t>
    </rPh>
    <phoneticPr fontId="2"/>
  </si>
  <si>
    <t>雇用就業部</t>
    <rPh sb="0" eb="2">
      <t>コヨウ</t>
    </rPh>
    <rPh sb="2" eb="4">
      <t>シュウギョウ</t>
    </rPh>
    <rPh sb="4" eb="5">
      <t>ブ</t>
    </rPh>
    <phoneticPr fontId="2"/>
  </si>
  <si>
    <t>再就職促進訓練室</t>
    <rPh sb="0" eb="8">
      <t>サイシュウショクソクシンクンレンシツ</t>
    </rPh>
    <phoneticPr fontId="2"/>
  </si>
  <si>
    <t>時間</t>
    <rPh sb="0" eb="2">
      <t>ジカン</t>
    </rPh>
    <phoneticPr fontId="2"/>
  </si>
  <si>
    <r>
      <t xml:space="preserve">教室１－２
</t>
    </r>
    <r>
      <rPr>
        <sz val="10"/>
        <rFont val="ＭＳ Ｐゴシック"/>
        <family val="3"/>
        <charset val="128"/>
      </rPr>
      <t>※ 教室１－１以外に同一建物内に使用教室がある場合はこちらに手入力</t>
    </r>
    <rPh sb="0" eb="2">
      <t>キョウシツ</t>
    </rPh>
    <rPh sb="9" eb="11">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</si>
  <si>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ＯＡ教室１－２
</t>
    </r>
    <r>
      <rPr>
        <sz val="10"/>
        <rFont val="ＭＳ Ｐゴシック"/>
        <family val="3"/>
        <charset val="128"/>
      </rPr>
      <t>※ OA教室１－１以外に同一建物内に使用教室がある場合はこちらに手入力</t>
    </r>
    <rPh sb="2" eb="4">
      <t>キョウシツ</t>
    </rPh>
    <phoneticPr fontId="2"/>
  </si>
  <si>
    <t>7月</t>
  </si>
  <si>
    <t>8月</t>
  </si>
  <si>
    <t>9月</t>
  </si>
  <si>
    <t>10月</t>
  </si>
  <si>
    <t>1月</t>
    <phoneticPr fontId="2"/>
  </si>
  <si>
    <t>2月</t>
    <phoneticPr fontId="2"/>
  </si>
  <si>
    <t>3月</t>
    <rPh sb="1" eb="2">
      <t>ツキ</t>
    </rPh>
    <phoneticPr fontId="2"/>
  </si>
  <si>
    <t>1月</t>
    <rPh sb="1" eb="2">
      <t>ガツ</t>
    </rPh>
    <phoneticPr fontId="2"/>
  </si>
  <si>
    <t>2月</t>
    <rPh sb="1" eb="2">
      <t>ガツ</t>
    </rPh>
    <phoneticPr fontId="2"/>
  </si>
  <si>
    <t>全講師数</t>
    <rPh sb="0" eb="1">
      <t>ゼン</t>
    </rPh>
    <rPh sb="1" eb="3">
      <t>コウシ</t>
    </rPh>
    <rPh sb="3" eb="4">
      <t>スウ</t>
    </rPh>
    <phoneticPr fontId="2"/>
  </si>
  <si>
    <t>うち常勤講師数</t>
    <rPh sb="2" eb="4">
      <t>ジョウキン</t>
    </rPh>
    <rPh sb="4" eb="6">
      <t>コウシ</t>
    </rPh>
    <rPh sb="6" eb="7">
      <t>スウ</t>
    </rPh>
    <phoneticPr fontId="2"/>
  </si>
  <si>
    <t>うち非常勤講師数</t>
    <rPh sb="2" eb="5">
      <t>ヒジョウキン</t>
    </rPh>
    <rPh sb="5" eb="7">
      <t>コウシ</t>
    </rPh>
    <rPh sb="7" eb="8">
      <t>スウ</t>
    </rPh>
    <phoneticPr fontId="2"/>
  </si>
  <si>
    <t>指導員免許取得者数</t>
    <rPh sb="0" eb="3">
      <t>シドウイン</t>
    </rPh>
    <rPh sb="3" eb="5">
      <t>メンキョ</t>
    </rPh>
    <rPh sb="5" eb="7">
      <t>シュトク</t>
    </rPh>
    <rPh sb="7" eb="8">
      <t>シャ</t>
    </rPh>
    <rPh sb="8" eb="9">
      <t>スウ</t>
    </rPh>
    <phoneticPr fontId="2"/>
  </si>
  <si>
    <t>下記要件２該当者数</t>
    <rPh sb="0" eb="2">
      <t>カキ</t>
    </rPh>
    <rPh sb="2" eb="4">
      <t>ヨウケン</t>
    </rPh>
    <rPh sb="5" eb="8">
      <t>ガイトウシャ</t>
    </rPh>
    <rPh sb="8" eb="9">
      <t>スウ</t>
    </rPh>
    <phoneticPr fontId="2"/>
  </si>
  <si>
    <t>その他講師資格該当者数</t>
    <rPh sb="2" eb="3">
      <t>タ</t>
    </rPh>
    <rPh sb="3" eb="5">
      <t>コウシ</t>
    </rPh>
    <rPh sb="5" eb="7">
      <t>シカク</t>
    </rPh>
    <rPh sb="7" eb="10">
      <t>ガイトウシャ</t>
    </rPh>
    <rPh sb="10" eb="11">
      <t>スウ</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</si>
  <si>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</si>
  <si>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入力表</t>
    <rPh sb="0" eb="2">
      <t>ニュウリョク</t>
    </rPh>
    <rPh sb="2" eb="3">
      <t>ヒョウ</t>
    </rPh>
    <phoneticPr fontId="2"/>
  </si>
  <si>
    <t>本シート</t>
    <rPh sb="0" eb="1">
      <t>ホン</t>
    </rPh>
    <phoneticPr fontId="2"/>
  </si>
  <si>
    <t>右記要件２に該当</t>
    <rPh sb="0" eb="2">
      <t>ウキ</t>
    </rPh>
    <rPh sb="2" eb="4">
      <t>ヨウケン</t>
    </rPh>
    <rPh sb="6" eb="8">
      <t>ガイトウ</t>
    </rPh>
    <phoneticPr fontId="2"/>
  </si>
  <si>
    <t>関連資格なし</t>
    <rPh sb="0" eb="2">
      <t>カンレン</t>
    </rPh>
    <rPh sb="2" eb="4">
      <t>シカク</t>
    </rPh>
    <phoneticPr fontId="2"/>
  </si>
  <si>
    <t>入力表</t>
    <rPh sb="0" eb="3">
      <t>ニュウリョクヒョウ</t>
    </rPh>
    <phoneticPr fontId="2"/>
  </si>
  <si>
    <t>就職支援担当者数</t>
    <phoneticPr fontId="2"/>
  </si>
  <si>
    <t>民間教育訓練機関における職業訓練サービスガイドライン研修を受講したことを証明するもの又はISO29993及びISO21001認証の写し</t>
    <rPh sb="0" eb="2">
      <t>ミンカン</t>
    </rPh>
    <rPh sb="2" eb="4">
      <t>キョウイク</t>
    </rPh>
    <rPh sb="4" eb="6">
      <t>クンレン</t>
    </rPh>
    <rPh sb="6" eb="8">
      <t>キカン</t>
    </rPh>
    <rPh sb="12" eb="14">
      <t>ショクギョウ</t>
    </rPh>
    <rPh sb="14" eb="16">
      <t>クンレン</t>
    </rPh>
    <rPh sb="26" eb="28">
      <t>ケンシュウ</t>
    </rPh>
    <rPh sb="29" eb="31">
      <t>ジュコウ</t>
    </rPh>
    <rPh sb="36" eb="38">
      <t>ショウメイ</t>
    </rPh>
    <rPh sb="42" eb="43">
      <t>マタ</t>
    </rPh>
    <rPh sb="62" eb="64">
      <t>ニンショウ</t>
    </rPh>
    <rPh sb="65" eb="66">
      <t>ウツ</t>
    </rPh>
    <phoneticPr fontId="2"/>
  </si>
  <si>
    <t>ジョブ・カード作成アドバイザー</t>
    <rPh sb="7" eb="9">
      <t>サクセイ</t>
    </rPh>
    <phoneticPr fontId="2"/>
  </si>
  <si>
    <t>キャリアコンサルタント（国家資格）</t>
    <rPh sb="12" eb="14">
      <t>コッカ</t>
    </rPh>
    <rPh sb="14" eb="16">
      <t>シカク</t>
    </rPh>
    <phoneticPr fontId="2"/>
  </si>
  <si>
    <t>（要事前予約）</t>
  </si>
  <si>
    <t>契約担当者
（左記連絡先と契約担当者が違う場合に
記載してください）</t>
    <rPh sb="7" eb="8">
      <t>ヒダリ</t>
    </rPh>
    <phoneticPr fontId="2"/>
  </si>
  <si>
    <t>左記連絡先と契約担当者が違う場合記入</t>
    <rPh sb="16" eb="18">
      <t>キニュウ</t>
    </rPh>
    <phoneticPr fontId="2"/>
  </si>
  <si>
    <t>５　就職支援の概要</t>
    <rPh sb="2" eb="4">
      <t>シュウショク</t>
    </rPh>
    <rPh sb="4" eb="6">
      <t>シエン</t>
    </rPh>
    <rPh sb="7" eb="9">
      <t>ガイヨウ</t>
    </rPh>
    <phoneticPr fontId="2"/>
  </si>
  <si>
    <t>うちキャリアコンサルティング技能士（1級又は２級）</t>
  </si>
  <si>
    <t>うちキャリアコンサルティング技能士（1級又は２級）</t>
    <rPh sb="14" eb="17">
      <t>ギノウシ</t>
    </rPh>
    <rPh sb="19" eb="20">
      <t>キュウ</t>
    </rPh>
    <rPh sb="20" eb="21">
      <t>マタ</t>
    </rPh>
    <rPh sb="23" eb="24">
      <t>キュウ</t>
    </rPh>
    <phoneticPr fontId="2"/>
  </si>
  <si>
    <t>うちキャリアコンサルティング技能士（1級又は２級）</t>
    <phoneticPr fontId="2"/>
  </si>
  <si>
    <t>令和４年度　東京都委託訓練受託申込書（提案書）</t>
    <rPh sb="0" eb="2">
      <t>レイワ</t>
    </rPh>
    <rPh sb="3" eb="5">
      <t>ネンド</t>
    </rPh>
    <rPh sb="5" eb="7">
      <t>ヘイネンド</t>
    </rPh>
    <rPh sb="6" eb="8">
      <t>トウキョウ</t>
    </rPh>
    <rPh sb="8" eb="9">
      <t>ト</t>
    </rPh>
    <rPh sb="9" eb="11">
      <t>イタク</t>
    </rPh>
    <rPh sb="11" eb="13">
      <t>クンレン</t>
    </rPh>
    <rPh sb="13" eb="15">
      <t>ジュタク</t>
    </rPh>
    <rPh sb="15" eb="18">
      <t>モウシコミショ</t>
    </rPh>
    <rPh sb="19" eb="22">
      <t>テイアンショ</t>
    </rPh>
    <phoneticPr fontId="2"/>
  </si>
  <si>
    <r>
      <t>４　訓練の概要</t>
    </r>
    <r>
      <rPr>
        <b/>
        <sz val="14"/>
        <color indexed="10"/>
        <rFont val="ＭＳ Ｐゴシック"/>
        <family val="3"/>
        <charset val="128"/>
      </rPr>
      <t/>
    </r>
    <rPh sb="2" eb="4">
      <t>クンレン</t>
    </rPh>
    <rPh sb="5" eb="7">
      <t>ガイヨウ</t>
    </rPh>
    <phoneticPr fontId="2"/>
  </si>
  <si>
    <t>訓練の内容</t>
    <rPh sb="0" eb="2">
      <t>クンレン</t>
    </rPh>
    <rPh sb="3" eb="5">
      <t>ナイヨウ</t>
    </rPh>
    <phoneticPr fontId="2"/>
  </si>
  <si>
    <t>訓練時間：600時間以上（学科＋実技）</t>
    <rPh sb="0" eb="2">
      <t>クンレン</t>
    </rPh>
    <rPh sb="2" eb="4">
      <t>ジカン</t>
    </rPh>
    <rPh sb="8" eb="10">
      <t>ジカン</t>
    </rPh>
    <rPh sb="10" eb="12">
      <t>イジョウ</t>
    </rPh>
    <rPh sb="13" eb="15">
      <t>ガッカ</t>
    </rPh>
    <rPh sb="16" eb="18">
      <t>ジツギ</t>
    </rPh>
    <phoneticPr fontId="2"/>
  </si>
  <si>
    <t>●月■日、○月△日実施</t>
    <rPh sb="6" eb="7">
      <t>ガツ</t>
    </rPh>
    <rPh sb="8" eb="9">
      <t>ニチ</t>
    </rPh>
    <rPh sb="9" eb="11">
      <t>ジッシ</t>
    </rPh>
    <phoneticPr fontId="2"/>
  </si>
  <si>
    <t>〇</t>
    <phoneticPr fontId="2"/>
  </si>
  <si>
    <t>キャリアコンサルティング技能士2級</t>
    <rPh sb="12" eb="14">
      <t>ギノウ</t>
    </rPh>
    <rPh sb="14" eb="15">
      <t>シ</t>
    </rPh>
    <rPh sb="16" eb="17">
      <t>キュウ</t>
    </rPh>
    <phoneticPr fontId="2"/>
  </si>
  <si>
    <t>１０　ウクライナ避難民に対する職業訓練　月別訓練カリキュラム</t>
    <rPh sb="8" eb="11">
      <t>ヒナンミン</t>
    </rPh>
    <rPh sb="12" eb="13">
      <t>タイ</t>
    </rPh>
    <rPh sb="15" eb="17">
      <t>ショクギョウ</t>
    </rPh>
    <rPh sb="17" eb="19">
      <t>クンレン</t>
    </rPh>
    <rPh sb="20" eb="22">
      <t>ツキベツ</t>
    </rPh>
    <rPh sb="22" eb="24">
      <t>クンレン</t>
    </rPh>
    <phoneticPr fontId="2"/>
  </si>
  <si>
    <r>
      <t>訓練時間：600時間以上（学科＋実技）、</t>
    </r>
    <r>
      <rPr>
        <sz val="11"/>
        <rFont val="ＭＳ Ｐゴシック"/>
        <family val="3"/>
        <charset val="128"/>
      </rPr>
      <t>24</t>
    </r>
    <r>
      <rPr>
        <sz val="11"/>
        <rFont val="ＭＳ Ｐゴシック"/>
        <family val="3"/>
        <charset val="128"/>
      </rPr>
      <t>時間以上（就職支援）、その他：6時間（入校式・修了式各3時間）</t>
    </r>
    <rPh sb="0" eb="2">
      <t>クンレン</t>
    </rPh>
    <rPh sb="2" eb="4">
      <t>ジカン</t>
    </rPh>
    <rPh sb="8" eb="10">
      <t>ジカン</t>
    </rPh>
    <rPh sb="10" eb="12">
      <t>イジョウ</t>
    </rPh>
    <rPh sb="13" eb="15">
      <t>ガッカ</t>
    </rPh>
    <rPh sb="16" eb="18">
      <t>ジツギ</t>
    </rPh>
    <rPh sb="22" eb="24">
      <t>ジカン</t>
    </rPh>
    <rPh sb="24" eb="26">
      <t>イジョウ</t>
    </rPh>
    <rPh sb="27" eb="29">
      <t>シュウショク</t>
    </rPh>
    <rPh sb="29" eb="31">
      <t>シエン</t>
    </rPh>
    <rPh sb="35" eb="36">
      <t>タ</t>
    </rPh>
    <rPh sb="38" eb="40">
      <t>ジカン</t>
    </rPh>
    <rPh sb="41" eb="43">
      <t>ニュウコウ</t>
    </rPh>
    <rPh sb="43" eb="44">
      <t>シキ</t>
    </rPh>
    <rPh sb="45" eb="47">
      <t>シュウリョウ</t>
    </rPh>
    <rPh sb="47" eb="48">
      <t>シキ</t>
    </rPh>
    <rPh sb="48" eb="49">
      <t>カク</t>
    </rPh>
    <rPh sb="50" eb="52">
      <t>ジカン</t>
    </rPh>
    <phoneticPr fontId="2"/>
  </si>
  <si>
    <t>上限20,000円</t>
    <rPh sb="0" eb="2">
      <t>ジョウゲン</t>
    </rPh>
    <rPh sb="8" eb="9">
      <t>エン</t>
    </rPh>
    <phoneticPr fontId="2"/>
  </si>
  <si>
    <t>月に１日は必ず通所させる日を設けること（入校式、修了式を含む）</t>
    <rPh sb="0" eb="1">
      <t>ツキ</t>
    </rPh>
    <rPh sb="3" eb="4">
      <t>ニチ</t>
    </rPh>
    <rPh sb="5" eb="6">
      <t>カナラ</t>
    </rPh>
    <rPh sb="7" eb="9">
      <t>ツウショ</t>
    </rPh>
    <rPh sb="12" eb="13">
      <t>ヒ</t>
    </rPh>
    <rPh sb="14" eb="15">
      <t>モウ</t>
    </rPh>
    <rPh sb="20" eb="22">
      <t>ニュウコウ</t>
    </rPh>
    <rPh sb="22" eb="23">
      <t>シキ</t>
    </rPh>
    <rPh sb="24" eb="26">
      <t>シュウリョウ</t>
    </rPh>
    <rPh sb="26" eb="27">
      <t>シキ</t>
    </rPh>
    <rPh sb="28" eb="29">
      <t>フク</t>
    </rPh>
    <phoneticPr fontId="2"/>
  </si>
  <si>
    <t>職業訓練受講給付金を受ける訓練生が、月に一度、平日にハローワークを訪問することが可能となるよう設定すること。</t>
    <rPh sb="0" eb="2">
      <t>ショクギョウ</t>
    </rPh>
    <rPh sb="2" eb="4">
      <t>クンレン</t>
    </rPh>
    <rPh sb="4" eb="6">
      <t>ジュコウ</t>
    </rPh>
    <rPh sb="6" eb="9">
      <t>キュウフキン</t>
    </rPh>
    <rPh sb="10" eb="11">
      <t>ウ</t>
    </rPh>
    <rPh sb="13" eb="15">
      <t>クンレン</t>
    </rPh>
    <rPh sb="15" eb="16">
      <t>セイ</t>
    </rPh>
    <rPh sb="18" eb="19">
      <t>ツキ</t>
    </rPh>
    <rPh sb="20" eb="22">
      <t>イチド</t>
    </rPh>
    <rPh sb="23" eb="25">
      <t>ヘイジツ</t>
    </rPh>
    <rPh sb="33" eb="35">
      <t>ホウモン</t>
    </rPh>
    <rPh sb="40" eb="42">
      <t>カノウ</t>
    </rPh>
    <rPh sb="47" eb="49">
      <t>セッテイ</t>
    </rPh>
    <phoneticPr fontId="2"/>
  </si>
  <si>
    <t>就職活動日は、訓練の最終月とその前月には必ず設けること。</t>
    <rPh sb="0" eb="2">
      <t>シュウショク</t>
    </rPh>
    <rPh sb="2" eb="4">
      <t>カツドウ</t>
    </rPh>
    <rPh sb="4" eb="5">
      <t>ビ</t>
    </rPh>
    <rPh sb="7" eb="9">
      <t>クンレン</t>
    </rPh>
    <rPh sb="10" eb="12">
      <t>サイシュウ</t>
    </rPh>
    <rPh sb="12" eb="13">
      <t>ツキ</t>
    </rPh>
    <rPh sb="16" eb="18">
      <t>ゼンゲツ</t>
    </rPh>
    <rPh sb="20" eb="21">
      <t>カナラ</t>
    </rPh>
    <rPh sb="22" eb="23">
      <t>モウ</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</si>
  <si>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</si>
  <si>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</si>
  <si>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</si>
  <si>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</si>
  <si>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</si>
  <si>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</si>
  <si>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</si>
  <si>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</si>
  <si>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</si>
  <si>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</si>
  <si>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</si>
  <si>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</si>
  <si>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</si>
  <si>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</si>
  <si>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</si>
  <si>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１部</t>
    <rPh sb="1" eb="2">
      <t>ブ</t>
    </rPh>
    <phoneticPr fontId="2"/>
  </si>
  <si>
    <t>１２　オンライン環境等</t>
    <rPh sb="8" eb="10">
      <t>カンキョウ</t>
    </rPh>
    <rPh sb="10" eb="11">
      <t>トウ</t>
    </rPh>
    <phoneticPr fontId="2"/>
  </si>
  <si>
    <t>１３　受託申込提出物一覧</t>
    <rPh sb="3" eb="5">
      <t>ジュタク</t>
    </rPh>
    <rPh sb="5" eb="7">
      <t>モウシコミ</t>
    </rPh>
    <rPh sb="7" eb="9">
      <t>テイシュツ</t>
    </rPh>
    <rPh sb="9" eb="10">
      <t>ブツ</t>
    </rPh>
    <rPh sb="10" eb="12">
      <t>イチラン</t>
    </rPh>
    <phoneticPr fontId="2"/>
  </si>
  <si>
    <t>ロシア語</t>
    <rPh sb="3" eb="4">
      <t>ゴ</t>
    </rPh>
    <phoneticPr fontId="2"/>
  </si>
  <si>
    <t>ウクライナ語</t>
    <rPh sb="5" eb="6">
      <t>ゴ</t>
    </rPh>
    <phoneticPr fontId="2"/>
  </si>
  <si>
    <r>
      <t>６　訓練カリキュラム</t>
    </r>
    <r>
      <rPr>
        <b/>
        <sz val="14"/>
        <color indexed="10"/>
        <rFont val="ＭＳ Ｐゴシック"/>
        <family val="3"/>
        <charset val="128"/>
      </rPr>
      <t/>
    </r>
    <rPh sb="2" eb="4">
      <t>クンレン</t>
    </rPh>
    <phoneticPr fontId="2"/>
  </si>
  <si>
    <t>厚生労働省</t>
    <rPh sb="0" eb="2">
      <t>コウセイ</t>
    </rPh>
    <rPh sb="2" eb="5">
      <t>ロウドウショウ</t>
    </rPh>
    <phoneticPr fontId="2"/>
  </si>
  <si>
    <t>＊自社出版であっても、対外的に販売している実績があるものに関しては販売可能。</t>
    <rPh sb="1" eb="3">
      <t>ジシャ</t>
    </rPh>
    <rPh sb="3" eb="5">
      <t>シュッパン</t>
    </rPh>
    <rPh sb="29" eb="30">
      <t>カン</t>
    </rPh>
    <rPh sb="33" eb="35">
      <t>ハンバイ</t>
    </rPh>
    <rPh sb="35" eb="37">
      <t>カノウ</t>
    </rPh>
    <phoneticPr fontId="2"/>
  </si>
  <si>
    <t>難民受入を実施していたことが分かる資料・冊子等</t>
    <rPh sb="0" eb="2">
      <t>ナンミン</t>
    </rPh>
    <rPh sb="2" eb="3">
      <t>ウ</t>
    </rPh>
    <rPh sb="3" eb="4">
      <t>イ</t>
    </rPh>
    <rPh sb="5" eb="7">
      <t>ジッシ</t>
    </rPh>
    <rPh sb="14" eb="15">
      <t>ワ</t>
    </rPh>
    <rPh sb="17" eb="19">
      <t>シリョウ</t>
    </rPh>
    <rPh sb="20" eb="22">
      <t>サッシ</t>
    </rPh>
    <rPh sb="22" eb="23">
      <t>ナド</t>
    </rPh>
    <phoneticPr fontId="2"/>
  </si>
  <si>
    <t xml:space="preserve">公共機関における訓練実績の有無 </t>
    <rPh sb="0" eb="2">
      <t>コウキョウ</t>
    </rPh>
    <rPh sb="2" eb="4">
      <t>キカン</t>
    </rPh>
    <rPh sb="8" eb="10">
      <t>クンレン</t>
    </rPh>
    <rPh sb="10" eb="12">
      <t>ジッセキ</t>
    </rPh>
    <rPh sb="13" eb="15">
      <t>ウム</t>
    </rPh>
    <phoneticPr fontId="2"/>
  </si>
  <si>
    <t>２　公共機関における訓練実績</t>
    <rPh sb="2" eb="4">
      <t>コウキョウ</t>
    </rPh>
    <rPh sb="4" eb="6">
      <t>キカン</t>
    </rPh>
    <rPh sb="10" eb="12">
      <t>クンレン</t>
    </rPh>
    <rPh sb="12" eb="14">
      <t>ジッセキ</t>
    </rPh>
    <phoneticPr fontId="2"/>
  </si>
  <si>
    <t>公共機関における訓練実績の有無</t>
    <rPh sb="0" eb="2">
      <t>コウキョウ</t>
    </rPh>
    <rPh sb="2" eb="4">
      <t>キカン</t>
    </rPh>
    <rPh sb="8" eb="10">
      <t>クンレン</t>
    </rPh>
    <rPh sb="10" eb="12">
      <t>ジッセキ</t>
    </rPh>
    <rPh sb="13" eb="15">
      <t>ウム</t>
    </rPh>
    <phoneticPr fontId="2"/>
  </si>
  <si>
    <t>開講時期</t>
    <rPh sb="0" eb="2">
      <t>カイコウ</t>
    </rPh>
    <rPh sb="2" eb="4">
      <t>ジキ</t>
    </rPh>
    <phoneticPr fontId="2"/>
  </si>
  <si>
    <t>７　就職支援の概要・就職支援カリキュラム</t>
    <rPh sb="2" eb="4">
      <t>シュウショク</t>
    </rPh>
    <rPh sb="4" eb="6">
      <t>シエン</t>
    </rPh>
    <rPh sb="7" eb="9">
      <t>ガイヨウ</t>
    </rPh>
    <rPh sb="10" eb="12">
      <t>シュウショク</t>
    </rPh>
    <rPh sb="12" eb="14">
      <t>シエン</t>
    </rPh>
    <phoneticPr fontId="2"/>
  </si>
  <si>
    <t>＊販売価格（税込）の合計額が20,000円以内になるようにすること。</t>
    <rPh sb="1" eb="3">
      <t>ハンバイ</t>
    </rPh>
    <rPh sb="3" eb="5">
      <t>カカク</t>
    </rPh>
    <rPh sb="6" eb="8">
      <t>ゼイコミ</t>
    </rPh>
    <rPh sb="10" eb="12">
      <t>ゴウケイ</t>
    </rPh>
    <rPh sb="12" eb="13">
      <t>ガク</t>
    </rPh>
    <rPh sb="20" eb="21">
      <t>エン</t>
    </rPh>
    <rPh sb="21" eb="23">
      <t>イナイ</t>
    </rPh>
    <phoneticPr fontId="2"/>
  </si>
  <si>
    <t>資格の有効期限が訓練修了日以降のキャリアコンサルタント（国家資格）又はジョブ・カード作成アドバイザー、キャリアコンサルティング技能士（1級又は２級）の所有を証明するものの写し</t>
    <rPh sb="0" eb="2">
      <t>シカク</t>
    </rPh>
    <rPh sb="3" eb="5">
      <t>ユウコウ</t>
    </rPh>
    <rPh sb="5" eb="7">
      <t>キゲン</t>
    </rPh>
    <rPh sb="8" eb="10">
      <t>クンレン</t>
    </rPh>
    <rPh sb="10" eb="12">
      <t>シュウリョウ</t>
    </rPh>
    <rPh sb="12" eb="13">
      <t>ビ</t>
    </rPh>
    <rPh sb="13" eb="15">
      <t>イコウ</t>
    </rPh>
    <rPh sb="28" eb="30">
      <t>コッカ</t>
    </rPh>
    <rPh sb="30" eb="32">
      <t>シカク</t>
    </rPh>
    <rPh sb="33" eb="34">
      <t>マタ</t>
    </rPh>
    <rPh sb="42" eb="44">
      <t>サクセイ</t>
    </rPh>
    <rPh sb="63" eb="66">
      <t>ギノウシ</t>
    </rPh>
    <rPh sb="68" eb="69">
      <t>キュウ</t>
    </rPh>
    <rPh sb="69" eb="70">
      <t>マタ</t>
    </rPh>
    <rPh sb="72" eb="73">
      <t>キュウ</t>
    </rPh>
    <rPh sb="75" eb="77">
      <t>ショユウ</t>
    </rPh>
    <rPh sb="78" eb="80">
      <t>ショウメイ</t>
    </rPh>
    <rPh sb="85" eb="86">
      <t>ウツ</t>
    </rPh>
    <phoneticPr fontId="2"/>
  </si>
  <si>
    <t>１部
※該当する場合のみ</t>
    <phoneticPr fontId="2"/>
  </si>
  <si>
    <t>１部
※個人立専修学校の場合は、認可書の写し、設置者の住民票及び印鑑登録証明書等を提出</t>
    <rPh sb="1" eb="2">
      <t>ブ</t>
    </rPh>
    <phoneticPr fontId="2"/>
  </si>
  <si>
    <t>1部</t>
    <rPh sb="1" eb="2">
      <t>ブ</t>
    </rPh>
    <phoneticPr fontId="2"/>
  </si>
  <si>
    <t>1部
※最新のものから過去３年分</t>
    <rPh sb="4" eb="6">
      <t>サイシン</t>
    </rPh>
    <rPh sb="11" eb="13">
      <t>カコ</t>
    </rPh>
    <rPh sb="14" eb="16">
      <t>ネンブン</t>
    </rPh>
    <phoneticPr fontId="2"/>
  </si>
  <si>
    <t>１部
※該当する場合のみ</t>
    <rPh sb="1" eb="2">
      <t>ブ</t>
    </rPh>
    <phoneticPr fontId="2"/>
  </si>
  <si>
    <r>
      <t xml:space="preserve">管理体制（認証・規定）ごとに
</t>
    </r>
    <r>
      <rPr>
        <sz val="11"/>
        <rFont val="ＭＳ Ｐ明朝"/>
        <family val="1"/>
        <charset val="128"/>
      </rPr>
      <t>１部</t>
    </r>
    <rPh sb="16" eb="17">
      <t>ブ</t>
    </rPh>
    <phoneticPr fontId="2"/>
  </si>
  <si>
    <t>↑科目名は２０文字以内で設定（全角・半角ともに）</t>
  </si>
  <si>
    <t>就職支援時間：24時間以上48時間以下</t>
    <rPh sb="0" eb="2">
      <t>シュウショク</t>
    </rPh>
    <rPh sb="2" eb="4">
      <t>シエン</t>
    </rPh>
    <rPh sb="4" eb="6">
      <t>ジカン</t>
    </rPh>
    <rPh sb="9" eb="11">
      <t>ジカン</t>
    </rPh>
    <rPh sb="11" eb="13">
      <t>イジョウ</t>
    </rPh>
    <rPh sb="15" eb="17">
      <t>ジカン</t>
    </rPh>
    <rPh sb="17" eb="19">
      <t>イカ</t>
    </rPh>
    <phoneticPr fontId="2"/>
  </si>
  <si>
    <t>うち必ず通所で実施する訓練時間</t>
    <rPh sb="2" eb="3">
      <t>カナラ</t>
    </rPh>
    <rPh sb="4" eb="6">
      <t>ツウショ</t>
    </rPh>
    <rPh sb="7" eb="9">
      <t>ジッシ</t>
    </rPh>
    <rPh sb="11" eb="13">
      <t>クンレン</t>
    </rPh>
    <rPh sb="13" eb="15">
      <t>ジカン</t>
    </rPh>
    <phoneticPr fontId="2"/>
  </si>
  <si>
    <t>総訓練時間に占める、必ず通所で実施する訓練時間の比率</t>
    <rPh sb="0" eb="1">
      <t>ソウ</t>
    </rPh>
    <rPh sb="1" eb="3">
      <t>クンレン</t>
    </rPh>
    <rPh sb="3" eb="5">
      <t>ジカン</t>
    </rPh>
    <rPh sb="6" eb="7">
      <t>シ</t>
    </rPh>
    <rPh sb="10" eb="11">
      <t>カナラ</t>
    </rPh>
    <rPh sb="12" eb="14">
      <t>ツウショ</t>
    </rPh>
    <rPh sb="15" eb="17">
      <t>ジッシ</t>
    </rPh>
    <rPh sb="19" eb="21">
      <t>クンレン</t>
    </rPh>
    <rPh sb="21" eb="23">
      <t>ジカン</t>
    </rPh>
    <rPh sb="24" eb="26">
      <t>ヒリツ</t>
    </rPh>
    <phoneticPr fontId="2"/>
  </si>
  <si>
    <t>必ず通所として実施する
時間数</t>
    <rPh sb="0" eb="1">
      <t>カナラ</t>
    </rPh>
    <rPh sb="2" eb="4">
      <t>ツウショ</t>
    </rPh>
    <rPh sb="7" eb="9">
      <t>ジッシ</t>
    </rPh>
    <rPh sb="12" eb="15">
      <t>ジカンスウ</t>
    </rPh>
    <phoneticPr fontId="2"/>
  </si>
  <si>
    <t>うち必ず通所で実施する時間数</t>
    <rPh sb="2" eb="3">
      <t>カナラ</t>
    </rPh>
    <rPh sb="4" eb="6">
      <t>ツウショ</t>
    </rPh>
    <rPh sb="7" eb="9">
      <t>ジッシ</t>
    </rPh>
    <rPh sb="11" eb="14">
      <t>ジカンスウ</t>
    </rPh>
    <phoneticPr fontId="2"/>
  </si>
  <si>
    <t>①～⑥が入ったもの。ＣＤ-ROM（圧縮等しないこと）</t>
    <rPh sb="17" eb="19">
      <t>アッシュク</t>
    </rPh>
    <rPh sb="19" eb="20">
      <t>ナド</t>
    </rPh>
    <phoneticPr fontId="2"/>
  </si>
  <si>
    <t>募集パンフレットの素案</t>
    <phoneticPr fontId="2"/>
  </si>
  <si>
    <t>母国語等での
フォロー体制</t>
    <rPh sb="0" eb="2">
      <t>ボコク</t>
    </rPh>
    <rPh sb="2" eb="3">
      <t>ゴ</t>
    </rPh>
    <rPh sb="3" eb="4">
      <t>トウ</t>
    </rPh>
    <rPh sb="11" eb="13">
      <t>タイセイ</t>
    </rPh>
    <phoneticPr fontId="2"/>
  </si>
  <si>
    <t>2022入力表（ウクライナ避難民向け職業訓練）</t>
    <rPh sb="4" eb="6">
      <t>ニュウリョク</t>
    </rPh>
    <rPh sb="6" eb="7">
      <t>ヒョウ</t>
    </rPh>
    <rPh sb="13" eb="16">
      <t>ヒナンミン</t>
    </rPh>
    <rPh sb="16" eb="17">
      <t>ム</t>
    </rPh>
    <rPh sb="18" eb="20">
      <t>ショクギョウ</t>
    </rPh>
    <rPh sb="20" eb="22">
      <t>クンレン</t>
    </rPh>
    <phoneticPr fontId="2"/>
  </si>
  <si>
    <t>ウクライナ避難民向け職業訓練</t>
    <rPh sb="8" eb="9">
      <t>ム</t>
    </rPh>
    <phoneticPr fontId="2"/>
  </si>
  <si>
    <t>難民等受入実績の有無</t>
    <rPh sb="0" eb="2">
      <t>ナンミン</t>
    </rPh>
    <rPh sb="2" eb="3">
      <t>トウ</t>
    </rPh>
    <rPh sb="3" eb="4">
      <t>ウ</t>
    </rPh>
    <rPh sb="4" eb="5">
      <t>イ</t>
    </rPh>
    <rPh sb="5" eb="7">
      <t>ジッセキ</t>
    </rPh>
    <rPh sb="8" eb="10">
      <t>ウム</t>
    </rPh>
    <phoneticPr fontId="2"/>
  </si>
  <si>
    <t>≪ウクライナ避難民向け職業訓練≫</t>
    <rPh sb="6" eb="9">
      <t>ヒナンミン</t>
    </rPh>
    <rPh sb="9" eb="10">
      <t>ム</t>
    </rPh>
    <rPh sb="11" eb="13">
      <t>ショクギョウ</t>
    </rPh>
    <rPh sb="13" eb="15">
      <t>クンレン</t>
    </rPh>
    <phoneticPr fontId="2"/>
  </si>
  <si>
    <t>日本語（ルビ付き）版は受託申込提出期限にご用意ください。
（受託校決定後、１週間程度で母国語版（ウクライナ語やロシア語）を提出していただきます。）</t>
    <rPh sb="43" eb="46">
      <t>ボコクゴ</t>
    </rPh>
    <rPh sb="46" eb="47">
      <t>バン</t>
    </rPh>
    <rPh sb="53" eb="54">
      <t>ゴ</t>
    </rPh>
    <rPh sb="58" eb="59">
      <t>ゴ</t>
    </rPh>
    <phoneticPr fontId="2"/>
  </si>
  <si>
    <t>１１　使用予定テキスト</t>
    <rPh sb="3" eb="5">
      <t>シヨウ</t>
    </rPh>
    <rPh sb="5" eb="7">
      <t>ヨテイ</t>
    </rPh>
    <phoneticPr fontId="2"/>
  </si>
  <si>
    <t>建物概観、教室全景、机・椅子、御手洗等、施設設備を大きく鮮明に撮影したもの</t>
    <phoneticPr fontId="2"/>
  </si>
  <si>
    <t>登記事項証明書（建物t登記）の写し
又は賃貸借契約書の写し</t>
    <rPh sb="0" eb="2">
      <t>トウキ</t>
    </rPh>
    <rPh sb="2" eb="4">
      <t>ジコウ</t>
    </rPh>
    <rPh sb="4" eb="7">
      <t>ショウメイショ</t>
    </rPh>
    <rPh sb="8" eb="10">
      <t>タテモノ</t>
    </rPh>
    <rPh sb="11" eb="13">
      <t>トウキ</t>
    </rPh>
    <rPh sb="15" eb="16">
      <t>ウツ</t>
    </rPh>
    <rPh sb="18" eb="19">
      <t>マタ</t>
    </rPh>
    <rPh sb="20" eb="23">
      <t>チンタイシャク</t>
    </rPh>
    <rPh sb="23" eb="26">
      <t>ケイヤクショ</t>
    </rPh>
    <rPh sb="27" eb="28">
      <t>ウツ</t>
    </rPh>
    <phoneticPr fontId="2"/>
  </si>
  <si>
    <t>職業訓練サービスガイドライン研修については、契約締結日までに受講修了したことを証明すること（後日提出可）</t>
    <phoneticPr fontId="2"/>
  </si>
  <si>
    <r>
      <t>難民</t>
    </r>
    <r>
      <rPr>
        <sz val="11"/>
        <rFont val="ＭＳ Ｐゴシック"/>
        <family val="3"/>
        <charset val="128"/>
      </rPr>
      <t>等受入実績の有無</t>
    </r>
    <rPh sb="0" eb="2">
      <t>ナンミン</t>
    </rPh>
    <rPh sb="2" eb="3">
      <t>トウ</t>
    </rPh>
    <rPh sb="3" eb="4">
      <t>ウ</t>
    </rPh>
    <rPh sb="4" eb="5">
      <t>イ</t>
    </rPh>
    <rPh sb="5" eb="7">
      <t>ジッセキ</t>
    </rPh>
    <rPh sb="8" eb="10">
      <t>ウム</t>
    </rPh>
    <phoneticPr fontId="2"/>
  </si>
  <si>
    <r>
      <t>母国語</t>
    </r>
    <r>
      <rPr>
        <sz val="11"/>
        <rFont val="ＭＳ Ｐゴシック"/>
        <family val="3"/>
        <charset val="128"/>
      </rPr>
      <t>等でのフォロー体制</t>
    </r>
    <rPh sb="0" eb="3">
      <t>ボコクゴ</t>
    </rPh>
    <rPh sb="3" eb="4">
      <t>トウ</t>
    </rPh>
    <rPh sb="10" eb="12">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</si>
</sst>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_ #,##0;[Red]_ \-#,##0"/>
    <numFmt numFmtId="177" formatCode="[&lt;=99999999]####\-####;\(00\)\ ####\-####"/>
    <numFmt numFmtId="178" formatCode="0.0_);[Red]\(0.0\)"/>
    <numFmt numFmtId="179" formatCode="0.0_ "/>
    <numFmt numFmtId="180" formatCode="#,##0.00_ "/>
    <numFmt numFmtId="181" formatCode="0_ "/>
    <numFmt numFmtId="182" formatCode="0_);[Red]\(0\)"/>
    <numFmt numFmtId="183" formatCode="#,##0;&quot;△ &quot;#,##0"/>
    <numFmt numFmtId="184" formatCode="d"/>
    <numFmt numFmtId="185" formatCode="aaa"/>
    <numFmt numFmtId="186" formatCode="m&quot;月&quot;"/>
    <numFmt numFmtId="187" formatCode="&quot;×    &quot;#,##0"/>
    <numFmt numFmtId="188" formatCode="#\ &quot;人用&quot;"/>
    <numFmt numFmtId="189" formatCode="&quot;W :  &quot;#,##0"/>
    <numFmt numFmtId="190" formatCode="&quot;D :  &quot;#,##0"/>
    <numFmt numFmtId="191" formatCode="&quot;H :  &quot;#,##0"/>
    <numFmt numFmtId="192" formatCode="[&lt;=999]000;[&lt;=9999]000\-00;000\-0000"/>
    <numFmt numFmtId="193" formatCode="#\ &quot;時間&quot;"/>
    <numFmt numFmtId="194" formatCode="#\ &quot;字&quot;"/>
    <numFmt numFmtId="195" formatCode="#\ &quot;人&quot;"/>
    <numFmt numFmtId="196" formatCode="#\ &quot;円&quot;"/>
    <numFmt numFmtId="197" formatCode="&quot;［&quot;#\ &quot;H&quot;&quot;］&quot;"/>
    <numFmt numFmtId="198" formatCode="&quot;≦&quot;#\ &quot;字&quot;"/>
    <numFmt numFmtId="199" formatCode="0.0%"/>
    <numFmt numFmtId="200" formatCode="#&quot;人&quot;"/>
    <numFmt numFmtId="201" formatCode="&quot;・ジョブ・カードを活用したキャリアコンサルティング&quot;#"/>
    <numFmt numFmtId="202" formatCode="#,000\ &quot;円&quot;"/>
    <numFmt numFmtId="203" formatCode="#&quot;台&quot;"/>
    <numFmt numFmtId="204" formatCode="0&quot;年&quot;"/>
    <numFmt numFmtId="205" formatCode="[$-411]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20"/>
      <name val="ＭＳ Ｐゴシック"/>
      <family val="3"/>
      <charset val="128"/>
    </font>
    <font>
      <sz val="11"/>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18"/>
      <name val="HG創英角ｺﾞｼｯｸUB"/>
      <family val="3"/>
      <charset val="128"/>
    </font>
    <font>
      <b/>
      <sz val="12"/>
      <name val="ＭＳ ゴシック"/>
      <family val="3"/>
      <charset val="128"/>
    </font>
    <font>
      <b/>
      <sz val="14"/>
      <name val="ＭＳ ゴシック"/>
      <family val="3"/>
      <charset val="128"/>
    </font>
    <font>
      <sz val="11"/>
      <name val="ＭＳ Ｐ明朝"/>
      <family val="1"/>
      <charset val="128"/>
    </font>
    <font>
      <u/>
      <sz val="11"/>
      <name val="ＭＳ Ｐ明朝"/>
      <family val="1"/>
      <charset val="128"/>
    </font>
    <font>
      <b/>
      <u/>
      <sz val="11"/>
      <name val="ＭＳ Ｐ明朝"/>
      <family val="1"/>
      <charset val="128"/>
    </font>
    <font>
      <sz val="24"/>
      <name val="ＭＳ Ｐゴシック"/>
      <family val="3"/>
      <charset val="128"/>
    </font>
    <font>
      <sz val="10"/>
      <name val="ＭＳ Ｐ明朝"/>
      <family val="1"/>
      <charset val="128"/>
    </font>
    <font>
      <sz val="11"/>
      <color theme="0"/>
      <name val="ＭＳ Ｐゴシック"/>
      <family val="3"/>
      <charset val="128"/>
    </font>
    <font>
      <sz val="6"/>
      <name val="ＭＳ Ｐゴシック"/>
      <family val="2"/>
      <charset val="128"/>
      <scheme val="minor"/>
    </font>
    <font>
      <sz val="10"/>
      <name val="ＭＳ Ｐゴシック"/>
      <family val="3"/>
      <charset val="128"/>
      <scheme val="minor"/>
    </font>
    <font>
      <sz val="16"/>
      <name val="ＭＳ Ｐゴシック"/>
      <family val="3"/>
      <charset val="128"/>
    </font>
    <font>
      <b/>
      <sz val="18"/>
      <name val="ＭＳ Ｐゴシック"/>
      <family val="3"/>
      <charset val="128"/>
    </font>
    <font>
      <u/>
      <sz val="11"/>
      <color rgb="FF0070C0"/>
      <name val="ＭＳ Ｐゴシック"/>
      <family val="3"/>
      <charset val="128"/>
    </font>
    <font>
      <b/>
      <u/>
      <sz val="11"/>
      <color rgb="FF0070C0"/>
      <name val="ＭＳ Ｐゴシック"/>
      <family val="3"/>
      <charset val="128"/>
    </font>
    <font>
      <u/>
      <sz val="11"/>
      <color theme="10"/>
      <name val="ＭＳ Ｐゴシック"/>
      <family val="3"/>
      <charset val="128"/>
    </font>
    <font>
      <sz val="14"/>
      <name val="ＭＳ Ｐゴシック"/>
      <family val="3"/>
      <charset val="128"/>
    </font>
    <font>
      <sz val="10"/>
      <color theme="1"/>
      <name val="ＭＳ Ｐゴシック"/>
      <family val="3"/>
      <charset val="128"/>
    </font>
    <font>
      <sz val="14"/>
      <color theme="1"/>
      <name val="ＭＳ Ｐゴシック"/>
      <family val="3"/>
      <charset val="128"/>
    </font>
    <font>
      <sz val="7.5"/>
      <name val="ＭＳ Ｐゴシック"/>
      <family val="3"/>
      <charset val="128"/>
    </font>
    <font>
      <b/>
      <sz val="14"/>
      <color rgb="FFFF0000"/>
      <name val="ＭＳ Ｐゴシック"/>
      <family val="3"/>
      <charset val="128"/>
    </font>
    <font>
      <sz val="11"/>
      <color rgb="FFFF0000"/>
      <name val="ＭＳ Ｐゴシック"/>
      <family val="3"/>
      <charset val="128"/>
    </font>
    <font>
      <sz val="16"/>
      <color theme="1"/>
      <name val="ＭＳ Ｐゴシック"/>
      <family val="3"/>
      <charset val="128"/>
    </font>
    <font>
      <sz val="13"/>
      <name val="ＭＳ Ｐゴシック"/>
      <family val="3"/>
      <charset val="128"/>
    </font>
    <font>
      <sz val="28"/>
      <color rgb="FFFF0000"/>
      <name val="ＭＳ Ｐゴシック"/>
      <family val="3"/>
      <charset val="128"/>
    </font>
    <font>
      <b/>
      <sz val="12"/>
      <color rgb="FFFF00FF"/>
      <name val="ＭＳ Ｐゴシック"/>
      <family val="3"/>
      <charset val="128"/>
    </font>
    <font>
      <b/>
      <sz val="12"/>
      <color rgb="FFFFFF66"/>
      <name val="ＭＳ Ｐゴシック"/>
      <family val="3"/>
      <charset val="128"/>
    </font>
    <font>
      <strike/>
      <sz val="11"/>
      <color rgb="FFFF0000"/>
      <name val="ＭＳ Ｐゴシック"/>
      <family val="3"/>
      <charset val="128"/>
    </font>
    <font>
      <strike/>
      <sz val="14"/>
      <color rgb="FFFF0000"/>
      <name val="ＭＳ Ｐゴシック"/>
      <family val="3"/>
      <charset val="128"/>
    </font>
    <font>
      <strike/>
      <sz val="11"/>
      <name val="ＭＳ Ｐゴシック"/>
      <family val="3"/>
      <charset val="128"/>
    </font>
    <font>
      <strike/>
      <sz val="16"/>
      <name val="ＭＳ Ｐゴシック"/>
      <family val="3"/>
      <charset val="128"/>
    </font>
    <font>
      <sz val="10"/>
      <color rgb="FFFF0000"/>
      <name val="ＭＳ Ｐゴシック"/>
      <family val="3"/>
      <charset val="128"/>
    </font>
    <font>
      <b/>
      <sz val="11"/>
      <color rgb="FFFFFF00"/>
      <name val="ＭＳ Ｐゴシック"/>
      <family val="3"/>
      <charset val="128"/>
    </font>
    <font>
      <b/>
      <sz val="12"/>
      <color indexed="81"/>
      <name val="MS P ゴシック"/>
      <family val="3"/>
      <charset val="128"/>
    </font>
    <font>
      <b/>
      <u/>
      <sz val="12"/>
      <color indexed="81"/>
      <name val="MS P ゴシック"/>
      <family val="3"/>
      <charset val="128"/>
    </font>
    <font>
      <sz val="9"/>
      <color indexed="81"/>
      <name val="MS P ゴシック"/>
      <family val="3"/>
      <charset val="128"/>
    </font>
    <font>
      <b/>
      <sz val="9"/>
      <color indexed="81"/>
      <name val="MS P ゴシック"/>
      <family val="3"/>
      <charset val="128"/>
    </font>
    <font>
      <b/>
      <sz val="12"/>
      <color rgb="FFFF0000"/>
      <name val="ＭＳ ゴシック"/>
      <family val="3"/>
      <charset val="128"/>
    </font>
    <font>
      <sz val="10"/>
      <color rgb="FFFF0000"/>
      <name val="ＭＳ Ｐ明朝"/>
      <family val="1"/>
      <charset val="128"/>
    </font>
  </fonts>
  <fills count="2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125">
        <bgColor indexed="41"/>
      </patternFill>
    </fill>
    <fill>
      <patternFill patternType="gray0625"/>
    </fill>
    <fill>
      <patternFill patternType="solid">
        <fgColor indexed="45"/>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1"/>
        <bgColor indexed="64"/>
      </patternFill>
    </fill>
    <fill>
      <patternFill patternType="solid">
        <fgColor theme="8" tint="0.79998168889431442"/>
        <bgColor indexed="64"/>
      </patternFill>
    </fill>
    <fill>
      <patternFill patternType="gray125">
        <bgColor theme="8" tint="0.79998168889431442"/>
      </patternFill>
    </fill>
    <fill>
      <patternFill patternType="gray125">
        <bgColor theme="8" tint="0.79995117038483843"/>
      </patternFill>
    </fill>
    <fill>
      <patternFill patternType="solid">
        <fgColor rgb="FFFFFF99"/>
        <bgColor indexed="64"/>
      </patternFill>
    </fill>
    <fill>
      <patternFill patternType="mediumGray">
        <bgColor rgb="FFCCFFFF"/>
      </patternFill>
    </fill>
    <fill>
      <patternFill patternType="solid">
        <fgColor theme="0" tint="-0.14999847407452621"/>
        <bgColor indexed="64"/>
      </patternFill>
    </fill>
    <fill>
      <patternFill patternType="gray125">
        <bgColor auto="1"/>
      </patternFill>
    </fill>
  </fills>
  <borders count="472">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top style="medium">
        <color indexed="64"/>
      </top>
      <bottom style="hair">
        <color indexed="64"/>
      </bottom>
      <diagonal/>
    </border>
    <border>
      <left/>
      <right style="hair">
        <color indexed="64"/>
      </right>
      <top/>
      <bottom style="thin">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right style="thin">
        <color indexed="64"/>
      </right>
      <top style="double">
        <color indexed="64"/>
      </top>
      <bottom style="thin">
        <color indexed="64"/>
      </bottom>
      <diagonal/>
    </border>
    <border>
      <left style="hair">
        <color indexed="64"/>
      </left>
      <right/>
      <top style="medium">
        <color indexed="64"/>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dotted">
        <color indexed="64"/>
      </left>
      <right style="dotted">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style="dotted">
        <color indexed="64"/>
      </right>
      <top style="double">
        <color indexed="10"/>
      </top>
      <bottom style="thin">
        <color indexed="64"/>
      </bottom>
      <diagonal/>
    </border>
    <border>
      <left style="dotted">
        <color indexed="64"/>
      </left>
      <right style="double">
        <color indexed="10"/>
      </right>
      <top style="double">
        <color indexed="10"/>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uble">
        <color indexed="10"/>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dotted">
        <color indexed="64"/>
      </left>
      <right style="dotted">
        <color indexed="64"/>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dotted">
        <color indexed="64"/>
      </right>
      <top style="thin">
        <color indexed="64"/>
      </top>
      <bottom style="double">
        <color indexed="10"/>
      </bottom>
      <diagonal/>
    </border>
    <border>
      <left style="dotted">
        <color indexed="64"/>
      </left>
      <right style="double">
        <color indexed="10"/>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style="double">
        <color indexed="1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style="double">
        <color indexed="64"/>
      </right>
      <top style="thin">
        <color indexed="64"/>
      </top>
      <bottom style="double">
        <color indexed="1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uble">
        <color indexed="10"/>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double">
        <color indexed="64"/>
      </left>
      <right style="double">
        <color indexed="64"/>
      </right>
      <top style="double">
        <color indexed="64"/>
      </top>
      <bottom style="double">
        <color indexed="64"/>
      </bottom>
      <diagonal/>
    </border>
    <border>
      <left style="thin">
        <color indexed="8"/>
      </left>
      <right style="double">
        <color indexed="10"/>
      </right>
      <top style="double">
        <color indexed="10"/>
      </top>
      <bottom style="thin">
        <color indexed="8"/>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style="double">
        <color indexed="10"/>
      </top>
      <bottom/>
      <diagonal/>
    </border>
    <border>
      <left style="thin">
        <color indexed="64"/>
      </left>
      <right style="double">
        <color indexed="64"/>
      </right>
      <top style="double">
        <color indexed="10"/>
      </top>
      <bottom style="thin">
        <color indexed="64"/>
      </bottom>
      <diagonal/>
    </border>
    <border>
      <left/>
      <right style="double">
        <color indexed="64"/>
      </right>
      <top style="double">
        <color indexed="10"/>
      </top>
      <bottom style="thin">
        <color indexed="64"/>
      </bottom>
      <diagonal/>
    </border>
    <border>
      <left/>
      <right style="double">
        <color indexed="10"/>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10"/>
      </right>
      <top style="thin">
        <color indexed="64"/>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style="thin">
        <color indexed="64"/>
      </left>
      <right style="double">
        <color indexed="10"/>
      </right>
      <top style="double">
        <color indexed="10"/>
      </top>
      <bottom style="thin">
        <color indexed="64"/>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10"/>
      </bottom>
      <diagonal/>
    </border>
    <border>
      <left style="thin">
        <color indexed="64"/>
      </left>
      <right style="medium">
        <color indexed="64"/>
      </right>
      <top style="thin">
        <color indexed="64"/>
      </top>
      <bottom style="double">
        <color indexed="10"/>
      </bottom>
      <diagonal/>
    </border>
    <border>
      <left style="thin">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tted">
        <color indexed="64"/>
      </left>
      <right style="double">
        <color indexed="64"/>
      </right>
      <top style="thin">
        <color indexed="64"/>
      </top>
      <bottom style="thin">
        <color indexed="64"/>
      </bottom>
      <diagonal/>
    </border>
    <border>
      <left style="thin">
        <color indexed="64"/>
      </left>
      <right/>
      <top style="double">
        <color indexed="10"/>
      </top>
      <bottom style="double">
        <color indexed="10"/>
      </bottom>
      <diagonal/>
    </border>
    <border>
      <left/>
      <right/>
      <top style="double">
        <color indexed="10"/>
      </top>
      <bottom style="double">
        <color indexed="10"/>
      </bottom>
      <diagonal/>
    </border>
    <border>
      <left style="dashed">
        <color indexed="64"/>
      </left>
      <right/>
      <top style="thin">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indexed="10"/>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medium">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style="hair">
        <color indexed="64"/>
      </right>
      <top style="hair">
        <color indexed="64"/>
      </top>
      <bottom style="thin">
        <color indexed="64"/>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double">
        <color indexed="10"/>
      </left>
      <right/>
      <top style="thin">
        <color indexed="64"/>
      </top>
      <bottom style="double">
        <color indexed="10"/>
      </bottom>
      <diagonal/>
    </border>
    <border>
      <left/>
      <right style="double">
        <color indexed="10"/>
      </right>
      <top style="thin">
        <color indexed="64"/>
      </top>
      <bottom style="double">
        <color indexed="10"/>
      </bottom>
      <diagonal/>
    </border>
    <border>
      <left style="double">
        <color indexed="10"/>
      </left>
      <right/>
      <top style="thin">
        <color indexed="64"/>
      </top>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double">
        <color indexed="10"/>
      </left>
      <right/>
      <top/>
      <bottom/>
      <diagonal/>
    </border>
    <border>
      <left/>
      <right style="thin">
        <color indexed="64"/>
      </right>
      <top style="thin">
        <color indexed="64"/>
      </top>
      <bottom style="medium">
        <color indexed="64"/>
      </bottom>
      <diagonal/>
    </border>
    <border>
      <left style="double">
        <color indexed="10"/>
      </left>
      <right/>
      <top/>
      <bottom style="double">
        <color indexed="10"/>
      </bottom>
      <diagonal/>
    </border>
    <border>
      <left/>
      <right style="thin">
        <color indexed="64"/>
      </right>
      <top/>
      <bottom style="double">
        <color indexed="10"/>
      </bottom>
      <diagonal/>
    </border>
    <border>
      <left/>
      <right style="thin">
        <color indexed="64"/>
      </right>
      <top style="double">
        <color indexed="10"/>
      </top>
      <bottom/>
      <diagonal/>
    </border>
    <border>
      <left/>
      <right style="thin">
        <color indexed="64"/>
      </right>
      <top style="double">
        <color indexed="10"/>
      </top>
      <bottom style="double">
        <color indexed="10"/>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thin">
        <color indexed="64"/>
      </left>
      <right/>
      <top/>
      <bottom style="double">
        <color indexed="10"/>
      </bottom>
      <diagonal/>
    </border>
    <border>
      <left/>
      <right/>
      <top/>
      <bottom style="double">
        <color indexed="10"/>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right style="thin">
        <color indexed="64"/>
      </right>
      <top style="double">
        <color indexed="64"/>
      </top>
      <bottom/>
      <diagonal/>
    </border>
    <border>
      <left style="double">
        <color indexed="64"/>
      </left>
      <right/>
      <top style="double">
        <color indexed="64"/>
      </top>
      <bottom style="double">
        <color indexed="10"/>
      </bottom>
      <diagonal/>
    </border>
    <border>
      <left/>
      <right/>
      <top style="double">
        <color indexed="64"/>
      </top>
      <bottom style="double">
        <color indexed="10"/>
      </bottom>
      <diagonal/>
    </border>
    <border>
      <left/>
      <right style="thin">
        <color indexed="64"/>
      </right>
      <top style="double">
        <color indexed="64"/>
      </top>
      <bottom style="double">
        <color indexed="10"/>
      </bottom>
      <diagonal/>
    </border>
    <border>
      <left style="double">
        <color indexed="10"/>
      </left>
      <right/>
      <top style="double">
        <color indexed="10"/>
      </top>
      <bottom style="thin">
        <color indexed="64"/>
      </bottom>
      <diagonal/>
    </border>
    <border>
      <left style="double">
        <color indexed="64"/>
      </left>
      <right/>
      <top style="double">
        <color indexed="10"/>
      </top>
      <bottom style="thin">
        <color indexed="64"/>
      </bottom>
      <diagonal/>
    </border>
    <border>
      <left style="double">
        <color indexed="10"/>
      </left>
      <right/>
      <top style="thin">
        <color indexed="64"/>
      </top>
      <bottom style="thin">
        <color indexed="64"/>
      </bottom>
      <diagonal/>
    </border>
    <border>
      <left/>
      <right style="thin">
        <color indexed="64"/>
      </right>
      <top/>
      <bottom style="double">
        <color indexed="64"/>
      </bottom>
      <diagonal/>
    </border>
    <border>
      <left style="medium">
        <color indexed="8"/>
      </left>
      <right/>
      <top/>
      <bottom style="medium">
        <color indexed="8"/>
      </bottom>
      <diagonal/>
    </border>
    <border>
      <left/>
      <right/>
      <top/>
      <bottom style="medium">
        <color indexed="8"/>
      </bottom>
      <diagonal/>
    </border>
    <border>
      <left style="double">
        <color indexed="64"/>
      </left>
      <right/>
      <top style="thin">
        <color indexed="64"/>
      </top>
      <bottom style="double">
        <color indexed="64"/>
      </bottom>
      <diagonal/>
    </border>
    <border>
      <left style="double">
        <color indexed="64"/>
      </left>
      <right/>
      <top/>
      <bottom style="double">
        <color indexed="10"/>
      </bottom>
      <diagonal/>
    </border>
    <border>
      <left/>
      <right style="double">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double">
        <color rgb="FFFF0000"/>
      </bottom>
      <diagonal/>
    </border>
    <border>
      <left/>
      <right/>
      <top/>
      <bottom style="double">
        <color indexed="64"/>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ashed">
        <color indexed="64"/>
      </right>
      <top style="thin">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style="double">
        <color indexed="64"/>
      </left>
      <right/>
      <top style="thin">
        <color indexed="64"/>
      </top>
      <bottom style="double">
        <color rgb="FFFF0000"/>
      </bottom>
      <diagonal/>
    </border>
    <border>
      <left/>
      <right style="double">
        <color rgb="FFFF0000"/>
      </right>
      <top/>
      <bottom/>
      <diagonal/>
    </border>
    <border>
      <left/>
      <right style="double">
        <color rgb="FFFF0000"/>
      </right>
      <top style="thin">
        <color indexed="64"/>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thin">
        <color indexed="64"/>
      </left>
      <right style="double">
        <color indexed="64"/>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uble">
        <color indexed="10"/>
      </right>
      <top style="thin">
        <color indexed="64"/>
      </top>
      <bottom/>
      <diagonal/>
    </border>
    <border>
      <left/>
      <right style="hair">
        <color indexed="64"/>
      </right>
      <top style="thin">
        <color indexed="64"/>
      </top>
      <bottom/>
      <diagonal/>
    </border>
    <border>
      <left/>
      <right style="double">
        <color rgb="FFFF0000"/>
      </right>
      <top style="thin">
        <color indexed="64"/>
      </top>
      <bottom style="thin">
        <color indexed="64"/>
      </bottom>
      <diagonal/>
    </border>
    <border>
      <left/>
      <right style="double">
        <color rgb="FFFF0000"/>
      </right>
      <top style="thin">
        <color indexed="64"/>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medium">
        <color theme="1"/>
      </left>
      <right style="double">
        <color rgb="FFFF0000"/>
      </right>
      <top style="thin">
        <color indexed="64"/>
      </top>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medium">
        <color theme="1"/>
      </left>
      <right style="double">
        <color rgb="FFFF0000"/>
      </right>
      <top/>
      <bottom/>
      <diagonal/>
    </border>
    <border>
      <left style="medium">
        <color theme="1"/>
      </left>
      <right style="double">
        <color rgb="FFFF0000"/>
      </right>
      <top/>
      <bottom style="thin">
        <color indexed="64"/>
      </bottom>
      <diagonal/>
    </border>
    <border>
      <left style="double">
        <color rgb="FFFF0000"/>
      </left>
      <right/>
      <top/>
      <bottom style="thin">
        <color indexed="64"/>
      </bottom>
      <diagonal/>
    </border>
    <border>
      <left/>
      <right style="double">
        <color rgb="FFFF0000"/>
      </right>
      <top/>
      <bottom style="thin">
        <color indexed="64"/>
      </bottom>
      <diagonal/>
    </border>
    <border>
      <left style="double">
        <color rgb="FFFF0000"/>
      </left>
      <right/>
      <top style="thin">
        <color indexed="64"/>
      </top>
      <bottom style="double">
        <color rgb="FFFF0000"/>
      </bottom>
      <diagonal/>
    </border>
    <border>
      <left style="medium">
        <color theme="1"/>
      </left>
      <right style="double">
        <color rgb="FFFF0000"/>
      </right>
      <top/>
      <bottom style="medium">
        <color theme="1"/>
      </bottom>
      <diagonal/>
    </border>
    <border>
      <left/>
      <right/>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double">
        <color auto="1"/>
      </right>
      <top style="thin">
        <color auto="1"/>
      </top>
      <bottom style="double">
        <color auto="1"/>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double">
        <color auto="1"/>
      </left>
      <right/>
      <top style="double">
        <color rgb="FFFF0000"/>
      </top>
      <bottom style="double">
        <color auto="1"/>
      </bottom>
      <diagonal/>
    </border>
    <border>
      <left/>
      <right/>
      <top style="double">
        <color rgb="FFFF0000"/>
      </top>
      <bottom style="double">
        <color auto="1"/>
      </bottom>
      <diagonal/>
    </border>
    <border>
      <left/>
      <right style="double">
        <color auto="1"/>
      </right>
      <top/>
      <bottom style="double">
        <color auto="1"/>
      </bottom>
      <diagonal/>
    </border>
    <border>
      <left style="medium">
        <color indexed="64"/>
      </left>
      <right style="thin">
        <color indexed="64"/>
      </right>
      <top/>
      <bottom style="thin">
        <color indexed="64"/>
      </bottom>
      <diagonal/>
    </border>
    <border>
      <left/>
      <right style="medium">
        <color indexed="64"/>
      </right>
      <top/>
      <bottom style="double">
        <color indexed="10"/>
      </bottom>
      <diagonal/>
    </border>
    <border>
      <left style="double">
        <color indexed="10"/>
      </left>
      <right style="double">
        <color indexed="10"/>
      </right>
      <top style="double">
        <color indexed="10"/>
      </top>
      <bottom/>
      <diagonal/>
    </border>
    <border>
      <left style="double">
        <color indexed="10"/>
      </left>
      <right style="double">
        <color indexed="10"/>
      </right>
      <top/>
      <bottom/>
      <diagonal/>
    </border>
    <border>
      <left/>
      <right/>
      <top style="double">
        <color indexed="10"/>
      </top>
      <bottom style="double">
        <color indexed="10"/>
      </bottom>
      <diagonal/>
    </border>
    <border>
      <left/>
      <right style="thin">
        <color indexed="64"/>
      </right>
      <top style="double">
        <color indexed="10"/>
      </top>
      <bottom style="double">
        <color indexed="10"/>
      </bottom>
      <diagonal/>
    </border>
    <border>
      <left style="thin">
        <color indexed="64"/>
      </left>
      <right style="thin">
        <color indexed="64"/>
      </right>
      <top style="double">
        <color indexed="10"/>
      </top>
      <bottom style="double">
        <color indexed="10"/>
      </bottom>
      <diagonal/>
    </border>
    <border>
      <left style="thin">
        <color indexed="64"/>
      </left>
      <right/>
      <top style="double">
        <color indexed="10"/>
      </top>
      <bottom style="double">
        <color indexed="10"/>
      </bottom>
      <diagonal/>
    </border>
    <border>
      <left style="thin">
        <color indexed="64"/>
      </left>
      <right style="double">
        <color indexed="10"/>
      </right>
      <top style="double">
        <color indexed="10"/>
      </top>
      <bottom style="double">
        <color indexed="10"/>
      </bottom>
      <diagonal/>
    </border>
    <border>
      <left style="thin">
        <color indexed="64"/>
      </left>
      <right style="double">
        <color indexed="10"/>
      </right>
      <top/>
      <bottom style="thin">
        <color indexed="64"/>
      </bottom>
      <diagonal/>
    </border>
    <border>
      <left style="thin">
        <color indexed="64"/>
      </left>
      <right style="thin">
        <color indexed="64"/>
      </right>
      <top/>
      <bottom style="double">
        <color indexed="10"/>
      </bottom>
      <diagonal/>
    </border>
    <border>
      <left/>
      <right/>
      <top style="double">
        <color indexed="10"/>
      </top>
      <bottom style="double">
        <color indexed="10"/>
      </bottom>
      <diagonal/>
    </border>
    <border>
      <left/>
      <right style="thin">
        <color indexed="64"/>
      </right>
      <top style="double">
        <color indexed="10"/>
      </top>
      <bottom style="double">
        <color indexed="10"/>
      </bottom>
      <diagonal/>
    </border>
    <border>
      <left style="thin">
        <color indexed="64"/>
      </left>
      <right style="thin">
        <color indexed="64"/>
      </right>
      <top style="double">
        <color indexed="10"/>
      </top>
      <bottom style="double">
        <color indexed="10"/>
      </bottom>
      <diagonal/>
    </border>
    <border>
      <left style="thin">
        <color indexed="64"/>
      </left>
      <right/>
      <top style="double">
        <color indexed="10"/>
      </top>
      <bottom style="double">
        <color indexed="10"/>
      </bottom>
      <diagonal/>
    </border>
    <border>
      <left style="thin">
        <color indexed="64"/>
      </left>
      <right style="double">
        <color indexed="10"/>
      </right>
      <top style="double">
        <color indexed="10"/>
      </top>
      <bottom style="double">
        <color indexed="10"/>
      </bottom>
      <diagonal/>
    </border>
    <border>
      <left/>
      <right/>
      <top style="double">
        <color indexed="10"/>
      </top>
      <bottom/>
      <diagonal/>
    </border>
    <border>
      <left style="double">
        <color indexed="10"/>
      </left>
      <right style="thin">
        <color indexed="64"/>
      </right>
      <top style="double">
        <color auto="1"/>
      </top>
      <bottom style="double">
        <color auto="1"/>
      </bottom>
      <diagonal/>
    </border>
    <border>
      <left style="double">
        <color indexed="10"/>
      </left>
      <right style="thin">
        <color indexed="64"/>
      </right>
      <top style="double">
        <color auto="1"/>
      </top>
      <bottom style="thin">
        <color indexed="64"/>
      </bottom>
      <diagonal/>
    </border>
    <border>
      <left style="double">
        <color indexed="10"/>
      </left>
      <right style="thin">
        <color indexed="64"/>
      </right>
      <top style="thin">
        <color indexed="64"/>
      </top>
      <bottom style="double">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style="hair">
        <color auto="1"/>
      </right>
      <top style="thin">
        <color indexed="64"/>
      </top>
      <bottom style="double">
        <color auto="1"/>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double">
        <color rgb="FFFF0000"/>
      </top>
      <bottom style="thin">
        <color indexed="64"/>
      </bottom>
      <diagonal/>
    </border>
    <border>
      <left style="thin">
        <color auto="1"/>
      </left>
      <right style="double">
        <color rgb="FFFF0000"/>
      </right>
      <top/>
      <bottom style="double">
        <color rgb="FFFF0000"/>
      </bottom>
      <diagonal/>
    </border>
    <border>
      <left style="dashed">
        <color indexed="64"/>
      </left>
      <right style="dashed">
        <color indexed="64"/>
      </right>
      <top style="medium">
        <color indexed="64"/>
      </top>
      <bottom style="medium">
        <color indexed="64"/>
      </bottom>
      <diagonal/>
    </border>
    <border>
      <left style="double">
        <color indexed="10"/>
      </left>
      <right/>
      <top style="double">
        <color indexed="10"/>
      </top>
      <bottom/>
      <diagonal/>
    </border>
    <border>
      <left/>
      <right style="thin">
        <color indexed="64"/>
      </right>
      <top style="double">
        <color indexed="10"/>
      </top>
      <bottom/>
      <diagonal/>
    </border>
    <border>
      <left style="thin">
        <color indexed="64"/>
      </left>
      <right/>
      <top style="double">
        <color indexed="10"/>
      </top>
      <bottom/>
      <diagonal/>
    </border>
    <border>
      <left/>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10"/>
      </top>
      <bottom style="thin">
        <color indexed="64"/>
      </bottom>
      <diagonal/>
    </border>
    <border>
      <left style="double">
        <color indexed="64"/>
      </left>
      <right style="thin">
        <color indexed="64"/>
      </right>
      <top style="double">
        <color indexed="10"/>
      </top>
      <bottom style="thin">
        <color indexed="64"/>
      </bottom>
      <diagonal/>
    </border>
    <border>
      <left/>
      <right style="double">
        <color indexed="10"/>
      </right>
      <top style="double">
        <color indexed="10"/>
      </top>
      <bottom style="thin">
        <color indexed="64"/>
      </bottom>
      <diagonal/>
    </border>
    <border>
      <left/>
      <right style="double">
        <color indexed="10"/>
      </right>
      <top/>
      <bottom style="double">
        <color indexed="10"/>
      </bottom>
      <diagonal/>
    </border>
    <border>
      <left/>
      <right/>
      <top style="thin">
        <color indexed="64"/>
      </top>
      <bottom style="double">
        <color indexed="10"/>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double">
        <color indexed="10"/>
      </top>
      <bottom style="double">
        <color indexed="10"/>
      </bottom>
      <diagonal/>
    </border>
    <border>
      <left/>
      <right style="thin">
        <color indexed="64"/>
      </right>
      <top style="double">
        <color indexed="10"/>
      </top>
      <bottom style="double">
        <color indexed="10"/>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10"/>
      </bottom>
      <diagonal/>
    </border>
    <border>
      <left style="dotted">
        <color indexed="64"/>
      </left>
      <right/>
      <top style="double">
        <color indexed="10"/>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double">
        <color indexed="10"/>
      </top>
      <bottom style="thin">
        <color indexed="64"/>
      </bottom>
      <diagonal/>
    </border>
    <border>
      <left style="dotted">
        <color indexed="64"/>
      </left>
      <right style="thin">
        <color indexed="64"/>
      </right>
      <top style="thin">
        <color indexed="64"/>
      </top>
      <bottom style="double">
        <color indexed="10"/>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uble">
        <color indexed="10"/>
      </top>
      <bottom style="thin">
        <color indexed="64"/>
      </bottom>
      <diagonal/>
    </border>
    <border>
      <left style="double">
        <color indexed="64"/>
      </left>
      <right/>
      <top/>
      <bottom style="double">
        <color indexed="64"/>
      </bottom>
      <diagonal/>
    </border>
    <border>
      <left style="thin">
        <color indexed="64"/>
      </left>
      <right style="double">
        <color indexed="64"/>
      </right>
      <top style="double">
        <color rgb="FFFF0000"/>
      </top>
      <bottom style="thin">
        <color indexed="64"/>
      </bottom>
      <diagonal/>
    </border>
    <border>
      <left style="double">
        <color indexed="64"/>
      </left>
      <right/>
      <top style="double">
        <color rgb="FFFF0000"/>
      </top>
      <bottom style="thin">
        <color indexed="64"/>
      </bottom>
      <diagonal/>
    </border>
    <border>
      <left/>
      <right style="thin">
        <color indexed="64"/>
      </right>
      <top style="double">
        <color rgb="FFFF0000"/>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10"/>
      </top>
      <bottom/>
      <diagonal/>
    </border>
    <border>
      <left style="double">
        <color rgb="FFFF0000"/>
      </left>
      <right style="double">
        <color rgb="FFFF0000"/>
      </right>
      <top style="double">
        <color rgb="FFFF0000"/>
      </top>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diagonal/>
    </border>
    <border>
      <left style="medium">
        <color indexed="64"/>
      </left>
      <right/>
      <top style="thin">
        <color indexed="64"/>
      </top>
      <bottom style="double">
        <color rgb="FFFF0000"/>
      </bottom>
      <diagonal/>
    </border>
    <border>
      <left style="medium">
        <color auto="1"/>
      </left>
      <right style="double">
        <color rgb="FFFF0000"/>
      </right>
      <top style="thin">
        <color auto="1"/>
      </top>
      <bottom style="medium">
        <color auto="1"/>
      </bottom>
      <diagonal/>
    </border>
    <border>
      <left style="double">
        <color rgb="FFFF0000"/>
      </left>
      <right/>
      <top style="double">
        <color rgb="FFFF0000"/>
      </top>
      <bottom style="thin">
        <color theme="1"/>
      </bottom>
      <diagonal/>
    </border>
    <border>
      <left style="double">
        <color rgb="FFFF0000"/>
      </left>
      <right/>
      <top style="thin">
        <color theme="1"/>
      </top>
      <bottom style="double">
        <color rgb="FFFF0000"/>
      </bottom>
      <diagonal/>
    </border>
    <border>
      <left/>
      <right style="thin">
        <color theme="1"/>
      </right>
      <top style="thin">
        <color theme="1"/>
      </top>
      <bottom style="double">
        <color rgb="FFFF0000"/>
      </bottom>
      <diagonal/>
    </border>
    <border>
      <left/>
      <right style="thin">
        <color theme="1"/>
      </right>
      <top style="double">
        <color rgb="FFFF0000"/>
      </top>
      <bottom style="thin">
        <color theme="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double">
        <color rgb="FFFF0000"/>
      </left>
      <right style="hair">
        <color indexed="64"/>
      </right>
      <top style="double">
        <color rgb="FFFF0000"/>
      </top>
      <bottom style="hair">
        <color indexed="64"/>
      </bottom>
      <diagonal/>
    </border>
    <border>
      <left style="hair">
        <color indexed="64"/>
      </left>
      <right/>
      <top style="double">
        <color rgb="FFFF0000"/>
      </top>
      <bottom style="hair">
        <color indexed="64"/>
      </bottom>
      <diagonal/>
    </border>
    <border>
      <left/>
      <right style="hair">
        <color indexed="64"/>
      </right>
      <top style="double">
        <color rgb="FFFF0000"/>
      </top>
      <bottom style="hair">
        <color indexed="64"/>
      </bottom>
      <diagonal/>
    </border>
    <border>
      <left style="hair">
        <color indexed="64"/>
      </left>
      <right style="hair">
        <color indexed="64"/>
      </right>
      <top style="double">
        <color rgb="FFFF0000"/>
      </top>
      <bottom style="hair">
        <color indexed="64"/>
      </bottom>
      <diagonal/>
    </border>
    <border>
      <left/>
      <right/>
      <top style="double">
        <color rgb="FFFF0000"/>
      </top>
      <bottom style="hair">
        <color indexed="64"/>
      </bottom>
      <diagonal/>
    </border>
    <border>
      <left/>
      <right style="double">
        <color rgb="FFFF0000"/>
      </right>
      <top style="double">
        <color rgb="FFFF0000"/>
      </top>
      <bottom style="hair">
        <color indexed="64"/>
      </bottom>
      <diagonal/>
    </border>
    <border>
      <left style="double">
        <color rgb="FFFF0000"/>
      </left>
      <right style="hair">
        <color indexed="64"/>
      </right>
      <top style="hair">
        <color indexed="64"/>
      </top>
      <bottom style="hair">
        <color indexed="64"/>
      </bottom>
      <diagonal/>
    </border>
    <border>
      <left/>
      <right style="double">
        <color rgb="FFFF0000"/>
      </right>
      <top style="hair">
        <color indexed="64"/>
      </top>
      <bottom style="hair">
        <color indexed="64"/>
      </bottom>
      <diagonal/>
    </border>
    <border>
      <left style="double">
        <color rgb="FFFF0000"/>
      </left>
      <right style="hair">
        <color indexed="64"/>
      </right>
      <top style="hair">
        <color indexed="64"/>
      </top>
      <bottom style="double">
        <color rgb="FFFF0000"/>
      </bottom>
      <diagonal/>
    </border>
    <border>
      <left style="hair">
        <color indexed="64"/>
      </left>
      <right/>
      <top style="hair">
        <color indexed="64"/>
      </top>
      <bottom style="double">
        <color rgb="FFFF0000"/>
      </bottom>
      <diagonal/>
    </border>
    <border>
      <left/>
      <right style="hair">
        <color indexed="64"/>
      </right>
      <top style="hair">
        <color indexed="64"/>
      </top>
      <bottom style="double">
        <color rgb="FFFF0000"/>
      </bottom>
      <diagonal/>
    </border>
    <border>
      <left style="hair">
        <color indexed="64"/>
      </left>
      <right style="hair">
        <color indexed="64"/>
      </right>
      <top style="hair">
        <color indexed="64"/>
      </top>
      <bottom style="double">
        <color rgb="FFFF0000"/>
      </bottom>
      <diagonal/>
    </border>
    <border>
      <left/>
      <right/>
      <top style="hair">
        <color indexed="64"/>
      </top>
      <bottom style="double">
        <color rgb="FFFF0000"/>
      </bottom>
      <diagonal/>
    </border>
    <border>
      <left/>
      <right style="double">
        <color rgb="FFFF0000"/>
      </right>
      <top style="hair">
        <color indexed="64"/>
      </top>
      <bottom style="double">
        <color rgb="FFFF0000"/>
      </bottom>
      <diagonal/>
    </border>
    <border>
      <left style="medium">
        <color indexed="64"/>
      </left>
      <right style="double">
        <color rgb="FFFF0000"/>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double">
        <color indexed="10"/>
      </bottom>
      <diagonal/>
    </border>
    <border>
      <left/>
      <right style="thin">
        <color indexed="64"/>
      </right>
      <top style="thin">
        <color indexed="64"/>
      </top>
      <bottom style="double">
        <color indexed="10"/>
      </bottom>
      <diagonal/>
    </border>
    <border>
      <left/>
      <right style="medium">
        <color indexed="64"/>
      </right>
      <top style="medium">
        <color indexed="64"/>
      </top>
      <bottom/>
      <diagonal/>
    </border>
    <border>
      <left/>
      <right/>
      <top style="thin">
        <color indexed="64"/>
      </top>
      <bottom style="double">
        <color indexed="64"/>
      </bottom>
      <diagonal/>
    </border>
    <border>
      <left style="hair">
        <color indexed="64"/>
      </left>
      <right style="double">
        <color indexed="64"/>
      </right>
      <top style="double">
        <color indexed="64"/>
      </top>
      <bottom/>
      <diagonal/>
    </border>
    <border>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double">
        <color indexed="10"/>
      </left>
      <right style="thin">
        <color theme="1"/>
      </right>
      <top style="thin">
        <color indexed="64"/>
      </top>
      <bottom style="double">
        <color indexed="10"/>
      </bottom>
      <diagonal/>
    </border>
    <border>
      <left style="thin">
        <color theme="1"/>
      </left>
      <right style="thin">
        <color theme="1"/>
      </right>
      <top style="thin">
        <color indexed="64"/>
      </top>
      <bottom style="double">
        <color indexed="10"/>
      </bottom>
      <diagonal/>
    </border>
    <border>
      <left style="thin">
        <color theme="1"/>
      </left>
      <right style="double">
        <color indexed="64"/>
      </right>
      <top style="thin">
        <color indexed="64"/>
      </top>
      <bottom style="double">
        <color indexed="10"/>
      </bottom>
      <diagonal/>
    </border>
    <border>
      <left/>
      <right style="double">
        <color rgb="FFFF0000"/>
      </right>
      <top style="thin">
        <color auto="1"/>
      </top>
      <bottom style="thin">
        <color theme="1"/>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10"/>
      </bottom>
      <diagonal/>
    </border>
    <border>
      <left/>
      <right style="double">
        <color indexed="64"/>
      </right>
      <top/>
      <bottom style="double">
        <color indexed="10"/>
      </bottom>
      <diagonal/>
    </border>
    <border>
      <left/>
      <right style="double">
        <color auto="1"/>
      </right>
      <top/>
      <bottom/>
      <diagonal/>
    </border>
    <border>
      <left style="double">
        <color auto="1"/>
      </left>
      <right/>
      <top/>
      <bottom/>
      <diagonal/>
    </border>
    <border>
      <left style="medium">
        <color theme="1"/>
      </left>
      <right style="medium">
        <color indexed="64"/>
      </right>
      <top style="thin">
        <color theme="1"/>
      </top>
      <bottom/>
      <diagonal/>
    </border>
    <border>
      <left style="medium">
        <color theme="1"/>
      </left>
      <right style="medium">
        <color indexed="64"/>
      </right>
      <top/>
      <bottom/>
      <diagonal/>
    </border>
    <border>
      <left style="medium">
        <color theme="1"/>
      </left>
      <right style="medium">
        <color indexed="64"/>
      </right>
      <top/>
      <bottom style="thin">
        <color theme="1"/>
      </bottom>
      <diagonal/>
    </border>
    <border>
      <left style="medium">
        <color indexed="64"/>
      </left>
      <right/>
      <top/>
      <bottom style="double">
        <color indexed="64"/>
      </bottom>
      <diagonal/>
    </border>
    <border>
      <left/>
      <right/>
      <top/>
      <bottom style="double">
        <color indexed="64"/>
      </bottom>
      <diagonal/>
    </border>
    <border>
      <left style="hair">
        <color indexed="64"/>
      </left>
      <right style="hair">
        <color indexed="64"/>
      </right>
      <top/>
      <bottom/>
      <diagonal/>
    </border>
    <border>
      <left/>
      <right style="thin">
        <color theme="1"/>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indexed="10"/>
      </right>
      <top style="thin">
        <color indexed="64"/>
      </top>
      <bottom style="double">
        <color rgb="FFFF0000"/>
      </bottom>
      <diagonal/>
    </border>
    <border>
      <left style="medium">
        <color indexed="64"/>
      </left>
      <right style="double">
        <color indexed="10"/>
      </right>
      <top/>
      <bottom/>
      <diagonal/>
    </border>
    <border>
      <left style="thin">
        <color indexed="64"/>
      </left>
      <right style="double">
        <color rgb="FFFF0000"/>
      </right>
      <top style="double">
        <color indexed="10"/>
      </top>
      <bottom/>
      <diagonal/>
    </border>
    <border>
      <left style="thin">
        <color indexed="64"/>
      </left>
      <right style="double">
        <color rgb="FFFF0000"/>
      </right>
      <top/>
      <bottom/>
      <diagonal/>
    </border>
    <border diagonalUp="1">
      <left style="thin">
        <color indexed="64"/>
      </left>
      <right style="double">
        <color rgb="FFFF0000"/>
      </right>
      <top/>
      <bottom style="double">
        <color indexed="10"/>
      </bottom>
      <diagonal style="thin">
        <color indexed="64"/>
      </diagonal>
    </border>
    <border>
      <left style="thin">
        <color indexed="64"/>
      </left>
      <right/>
      <top style="double">
        <color indexed="10"/>
      </top>
      <bottom style="double">
        <color indexed="10"/>
      </bottom>
      <diagonal/>
    </border>
    <border>
      <left style="thin">
        <color indexed="64"/>
      </left>
      <right style="double">
        <color rgb="FFFF0000"/>
      </right>
      <top/>
      <bottom style="double">
        <color indexed="10"/>
      </bottom>
      <diagonal/>
    </border>
    <border>
      <left style="thin">
        <color indexed="64"/>
      </left>
      <right/>
      <top style="thin">
        <color indexed="64"/>
      </top>
      <bottom style="double">
        <color indexed="10"/>
      </bottom>
      <diagonal/>
    </border>
    <border>
      <left style="double">
        <color rgb="FFFF0000"/>
      </left>
      <right style="medium">
        <color indexed="64"/>
      </right>
      <top/>
      <bottom style="thin">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dotted">
        <color indexed="64"/>
      </left>
      <right style="hair">
        <color indexed="64"/>
      </right>
      <top style="double">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double">
        <color indexed="10"/>
      </bottom>
      <diagonal/>
    </border>
    <border>
      <left style="dotted">
        <color indexed="64"/>
      </left>
      <right style="hair">
        <color indexed="64"/>
      </right>
      <top style="double">
        <color indexed="10"/>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195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Border="1">
      <alignment vertical="center"/>
    </xf>
    <xf numFmtId="0" fontId="0" fillId="0" borderId="0" xfId="0" applyAlignment="1">
      <alignment horizontal="left" vertical="center"/>
    </xf>
    <xf numFmtId="0" fontId="0" fillId="0" borderId="0"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horizontal="left" vertical="center"/>
    </xf>
    <xf numFmtId="0" fontId="0" fillId="0" borderId="3" xfId="0" applyBorder="1" applyAlignment="1">
      <alignment vertical="center"/>
    </xf>
    <xf numFmtId="0" fontId="3" fillId="0" borderId="0" xfId="2" applyFont="1" applyFill="1" applyBorder="1" applyAlignment="1">
      <alignment horizontal="center" vertical="center"/>
    </xf>
    <xf numFmtId="0" fontId="0" fillId="0" borderId="4" xfId="0" applyBorder="1" applyAlignment="1">
      <alignment vertical="center"/>
    </xf>
    <xf numFmtId="0" fontId="1" fillId="0" borderId="0" xfId="1"/>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2" xfId="0" applyBorder="1">
      <alignment vertical="center"/>
    </xf>
    <xf numFmtId="0" fontId="4" fillId="0" borderId="0" xfId="0" applyFont="1" applyAlignment="1">
      <alignment horizontal="center" vertical="center"/>
    </xf>
    <xf numFmtId="0" fontId="1" fillId="0" borderId="0" xfId="1" applyAlignment="1">
      <alignment vertical="center"/>
    </xf>
    <xf numFmtId="0" fontId="0" fillId="0" borderId="0" xfId="0" applyBorder="1" applyAlignment="1">
      <alignment vertical="center" wrapText="1"/>
    </xf>
    <xf numFmtId="0" fontId="0" fillId="0" borderId="9"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vertical="center" wrapText="1"/>
    </xf>
    <xf numFmtId="0" fontId="1" fillId="0" borderId="0" xfId="0" applyFont="1">
      <alignment vertical="center"/>
    </xf>
    <xf numFmtId="0" fontId="1" fillId="0" borderId="13" xfId="0" applyFont="1" applyBorder="1" applyAlignment="1">
      <alignment vertical="center" wrapText="1"/>
    </xf>
    <xf numFmtId="0" fontId="1" fillId="0" borderId="0" xfId="0" applyFont="1" applyBorder="1"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4" xfId="1" applyNumberFormat="1" applyFont="1" applyFill="1" applyBorder="1" applyAlignment="1">
      <alignment horizontal="center" vertical="center"/>
    </xf>
    <xf numFmtId="176" fontId="5" fillId="0" borderId="15"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0" fontId="10" fillId="0" borderId="0" xfId="0" applyFont="1" applyAlignment="1">
      <alignment horizontal="lef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 fillId="0" borderId="0" xfId="0" applyFont="1" applyBorder="1" applyAlignment="1">
      <alignment vertical="center" shrinkToFit="1"/>
    </xf>
    <xf numFmtId="0" fontId="1" fillId="0" borderId="0" xfId="0" applyFont="1" applyBorder="1" applyAlignment="1">
      <alignment horizontal="center" vertical="center" shrinkToFi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2" borderId="9" xfId="0" applyFill="1" applyBorder="1" applyAlignment="1">
      <alignment horizontal="center" vertical="center" wrapText="1"/>
    </xf>
    <xf numFmtId="0" fontId="0" fillId="2" borderId="23" xfId="0" applyFill="1" applyBorder="1" applyAlignment="1">
      <alignment vertical="center" wrapText="1"/>
    </xf>
    <xf numFmtId="0" fontId="0" fillId="0" borderId="24" xfId="0" applyBorder="1" applyAlignment="1">
      <alignment horizontal="center" vertical="center" wrapText="1"/>
    </xf>
    <xf numFmtId="0" fontId="0" fillId="2" borderId="5" xfId="0" applyFill="1" applyBorder="1" applyAlignment="1">
      <alignment vertical="center" wrapText="1"/>
    </xf>
    <xf numFmtId="0" fontId="0" fillId="2" borderId="8" xfId="0" applyFill="1" applyBorder="1" applyAlignment="1">
      <alignment vertical="center" wrapText="1"/>
    </xf>
    <xf numFmtId="0" fontId="0" fillId="0" borderId="26" xfId="0" applyBorder="1">
      <alignment vertical="center"/>
    </xf>
    <xf numFmtId="0" fontId="0" fillId="2" borderId="26" xfId="0" applyFill="1" applyBorder="1">
      <alignment vertical="center"/>
    </xf>
    <xf numFmtId="0" fontId="0" fillId="2" borderId="25" xfId="0" applyFill="1" applyBorder="1" applyAlignment="1">
      <alignment vertical="center"/>
    </xf>
    <xf numFmtId="0" fontId="0" fillId="2" borderId="25" xfId="0" applyFill="1" applyBorder="1">
      <alignment vertical="center"/>
    </xf>
    <xf numFmtId="0" fontId="0" fillId="2" borderId="27" xfId="0" applyFill="1" applyBorder="1">
      <alignment vertical="center"/>
    </xf>
    <xf numFmtId="0" fontId="0" fillId="2" borderId="7" xfId="0" applyFill="1" applyBorder="1" applyAlignment="1">
      <alignment vertical="center" wrapText="1"/>
    </xf>
    <xf numFmtId="0" fontId="0" fillId="0" borderId="28" xfId="0" applyBorder="1" applyAlignment="1">
      <alignment horizontal="left" vertical="center"/>
    </xf>
    <xf numFmtId="0" fontId="0" fillId="0" borderId="11" xfId="0" applyBorder="1" applyAlignment="1">
      <alignment horizontal="right" vertical="center"/>
    </xf>
    <xf numFmtId="0" fontId="11" fillId="0" borderId="8" xfId="0" applyFont="1" applyBorder="1" applyAlignment="1">
      <alignment vertical="center" wrapText="1"/>
    </xf>
    <xf numFmtId="0" fontId="4" fillId="0" borderId="0" xfId="0" applyFont="1" applyAlignment="1">
      <alignment vertical="center"/>
    </xf>
    <xf numFmtId="0" fontId="0" fillId="0" borderId="34" xfId="0" applyBorder="1">
      <alignment vertical="center"/>
    </xf>
    <xf numFmtId="0" fontId="0" fillId="0" borderId="13" xfId="0" applyBorder="1">
      <alignment vertical="center"/>
    </xf>
    <xf numFmtId="0" fontId="5" fillId="0" borderId="2" xfId="0" applyFont="1" applyBorder="1" applyAlignment="1">
      <alignment vertical="center"/>
    </xf>
    <xf numFmtId="0" fontId="0" fillId="0" borderId="35" xfId="0" applyBorder="1" applyAlignment="1">
      <alignment horizontal="center" vertical="center" textRotation="255" wrapText="1"/>
    </xf>
    <xf numFmtId="0" fontId="0" fillId="0" borderId="36" xfId="0" applyBorder="1" applyAlignment="1">
      <alignment vertical="center" textRotation="255" wrapText="1"/>
    </xf>
    <xf numFmtId="0" fontId="0" fillId="0" borderId="30" xfId="0" applyBorder="1" applyAlignment="1">
      <alignment vertical="center" wrapText="1"/>
    </xf>
    <xf numFmtId="0" fontId="0" fillId="0" borderId="38" xfId="0" applyBorder="1" applyAlignment="1">
      <alignment horizontal="left" vertical="center" wrapText="1"/>
    </xf>
    <xf numFmtId="0" fontId="0" fillId="2" borderId="39" xfId="0" applyFill="1" applyBorder="1" applyAlignment="1">
      <alignment vertical="center"/>
    </xf>
    <xf numFmtId="0" fontId="0" fillId="2" borderId="27" xfId="0" applyFill="1" applyBorder="1" applyAlignment="1">
      <alignment vertical="center"/>
    </xf>
    <xf numFmtId="0" fontId="0" fillId="2" borderId="40" xfId="0" applyFill="1" applyBorder="1" applyAlignment="1">
      <alignment vertical="center"/>
    </xf>
    <xf numFmtId="0" fontId="0" fillId="2" borderId="33" xfId="0" applyFill="1" applyBorder="1" applyAlignment="1">
      <alignment vertical="center"/>
    </xf>
    <xf numFmtId="0" fontId="0" fillId="0" borderId="40" xfId="0" applyBorder="1" applyAlignment="1">
      <alignment vertical="center"/>
    </xf>
    <xf numFmtId="0" fontId="0" fillId="0" borderId="45" xfId="0" applyBorder="1" applyAlignment="1">
      <alignment vertical="center" wrapText="1"/>
    </xf>
    <xf numFmtId="0" fontId="0" fillId="2" borderId="45" xfId="0" applyFill="1" applyBorder="1" applyAlignment="1">
      <alignment vertical="center" wrapText="1"/>
    </xf>
    <xf numFmtId="0" fontId="0" fillId="0" borderId="6" xfId="0" applyBorder="1" applyAlignment="1">
      <alignment vertical="center"/>
    </xf>
    <xf numFmtId="0" fontId="8" fillId="0" borderId="48" xfId="0" applyFont="1" applyBorder="1" applyAlignment="1">
      <alignment horizontal="center" vertical="center"/>
    </xf>
    <xf numFmtId="178" fontId="8" fillId="0" borderId="49" xfId="0" applyNumberFormat="1" applyFont="1" applyBorder="1" applyAlignment="1">
      <alignment horizontal="center" vertical="center" wrapText="1"/>
    </xf>
    <xf numFmtId="0" fontId="8" fillId="0" borderId="50" xfId="0" applyFont="1" applyBorder="1" applyAlignment="1">
      <alignment horizontal="left" vertical="center" wrapText="1"/>
    </xf>
    <xf numFmtId="0" fontId="0" fillId="0" borderId="51" xfId="0" applyBorder="1" applyAlignment="1">
      <alignment horizontal="left" vertical="center" wrapText="1"/>
    </xf>
    <xf numFmtId="0" fontId="0" fillId="2" borderId="26" xfId="0" applyFill="1" applyBorder="1" applyAlignment="1">
      <alignment vertical="center"/>
    </xf>
    <xf numFmtId="0" fontId="0" fillId="2" borderId="29" xfId="0" applyFill="1" applyBorder="1" applyAlignment="1">
      <alignment vertical="center"/>
    </xf>
    <xf numFmtId="0" fontId="0" fillId="2" borderId="42" xfId="0" applyFill="1" applyBorder="1" applyAlignment="1">
      <alignment vertical="center"/>
    </xf>
    <xf numFmtId="0" fontId="8" fillId="2" borderId="39" xfId="0" applyFont="1" applyFill="1" applyBorder="1" applyAlignment="1">
      <alignment horizontal="center" vertical="center"/>
    </xf>
    <xf numFmtId="0" fontId="0" fillId="2" borderId="57" xfId="0" applyFill="1" applyBorder="1" applyAlignment="1">
      <alignment vertical="center"/>
    </xf>
    <xf numFmtId="0" fontId="0" fillId="2" borderId="53" xfId="0" applyFill="1" applyBorder="1" applyAlignment="1">
      <alignment vertical="center"/>
    </xf>
    <xf numFmtId="0" fontId="0" fillId="2" borderId="58" xfId="0" applyFill="1" applyBorder="1" applyAlignment="1">
      <alignment vertical="center"/>
    </xf>
    <xf numFmtId="0" fontId="0" fillId="2" borderId="54" xfId="0" applyFill="1" applyBorder="1" applyAlignment="1">
      <alignment vertical="center"/>
    </xf>
    <xf numFmtId="0" fontId="0" fillId="2" borderId="45" xfId="0" applyFill="1" applyBorder="1" applyAlignment="1">
      <alignment vertical="center"/>
    </xf>
    <xf numFmtId="0" fontId="0" fillId="2" borderId="50" xfId="0" applyFill="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45" xfId="0" applyBorder="1" applyAlignment="1">
      <alignment vertical="center"/>
    </xf>
    <xf numFmtId="0" fontId="0" fillId="0" borderId="54" xfId="0" applyBorder="1" applyAlignment="1">
      <alignment vertical="center"/>
    </xf>
    <xf numFmtId="0" fontId="0" fillId="0" borderId="50" xfId="0" applyBorder="1" applyAlignment="1">
      <alignment vertical="center"/>
    </xf>
    <xf numFmtId="0" fontId="0" fillId="0" borderId="11" xfId="0" applyBorder="1" applyAlignment="1">
      <alignment horizontal="center" vertical="center" wrapText="1"/>
    </xf>
    <xf numFmtId="0" fontId="0" fillId="0" borderId="56" xfId="0" applyBorder="1" applyAlignment="1">
      <alignment vertical="center" textRotation="255" wrapText="1"/>
    </xf>
    <xf numFmtId="0" fontId="0" fillId="0" borderId="20" xfId="0" applyBorder="1" applyAlignment="1">
      <alignment vertical="center" wrapText="1"/>
    </xf>
    <xf numFmtId="0" fontId="1" fillId="0" borderId="40" xfId="0" applyFont="1" applyBorder="1" applyAlignment="1">
      <alignment horizontal="center" vertical="center"/>
    </xf>
    <xf numFmtId="0" fontId="0" fillId="2" borderId="25" xfId="0" applyFill="1" applyBorder="1" applyAlignment="1">
      <alignment horizontal="right" vertical="center"/>
    </xf>
    <xf numFmtId="0" fontId="0" fillId="2" borderId="29" xfId="0" applyFill="1" applyBorder="1" applyAlignment="1">
      <alignment horizontal="right" vertical="center"/>
    </xf>
    <xf numFmtId="0" fontId="0" fillId="0" borderId="59" xfId="0" applyBorder="1" applyAlignment="1">
      <alignment horizontal="center" vertical="center" wrapText="1"/>
    </xf>
    <xf numFmtId="0" fontId="0" fillId="0" borderId="6" xfId="0" applyBorder="1" applyAlignment="1">
      <alignment vertical="center" shrinkToFit="1"/>
    </xf>
    <xf numFmtId="0" fontId="8" fillId="0" borderId="9" xfId="0" applyFont="1" applyBorder="1" applyAlignment="1">
      <alignment horizontal="center" vertical="center" wrapText="1" shrinkToFit="1"/>
    </xf>
    <xf numFmtId="0" fontId="0" fillId="2" borderId="21" xfId="0" applyFill="1" applyBorder="1" applyAlignment="1">
      <alignment horizontal="center" vertical="center" wrapText="1"/>
    </xf>
    <xf numFmtId="0" fontId="8" fillId="2" borderId="9" xfId="0" applyFont="1" applyFill="1" applyBorder="1" applyAlignment="1">
      <alignment horizontal="center" vertical="center" wrapText="1" shrinkToFit="1"/>
    </xf>
    <xf numFmtId="0" fontId="8" fillId="0" borderId="9" xfId="0" applyFont="1" applyBorder="1" applyAlignment="1">
      <alignment horizontal="center" vertical="center" wrapText="1"/>
    </xf>
    <xf numFmtId="0" fontId="0" fillId="0" borderId="61" xfId="0" applyBorder="1" applyAlignment="1">
      <alignment horizontal="center" vertical="center" wrapText="1"/>
    </xf>
    <xf numFmtId="0" fontId="0" fillId="0" borderId="19" xfId="0" applyBorder="1" applyAlignment="1">
      <alignment horizontal="center" vertical="center" wrapText="1"/>
    </xf>
    <xf numFmtId="0" fontId="8" fillId="2" borderId="21"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9" xfId="0" applyFill="1" applyBorder="1" applyAlignment="1">
      <alignment horizontal="center" vertical="center" wrapText="1"/>
    </xf>
    <xf numFmtId="0" fontId="8" fillId="2" borderId="24" xfId="0" applyFont="1" applyFill="1" applyBorder="1" applyAlignment="1">
      <alignment horizontal="center" vertical="center" wrapText="1"/>
    </xf>
    <xf numFmtId="0" fontId="0" fillId="0" borderId="63" xfId="0" applyBorder="1" applyAlignment="1">
      <alignment horizontal="center" vertical="center" wrapText="1"/>
    </xf>
    <xf numFmtId="0" fontId="13" fillId="0" borderId="9" xfId="0" applyFont="1" applyBorder="1" applyAlignment="1">
      <alignment horizontal="center" vertical="center" wrapText="1"/>
    </xf>
    <xf numFmtId="0" fontId="11" fillId="0" borderId="59" xfId="0" applyFont="1" applyBorder="1" applyAlignment="1">
      <alignment horizontal="center" vertical="center" wrapText="1"/>
    </xf>
    <xf numFmtId="0" fontId="0" fillId="0" borderId="64" xfId="0" applyBorder="1" applyAlignment="1">
      <alignment horizontal="center" vertical="center" wrapText="1"/>
    </xf>
    <xf numFmtId="0" fontId="0" fillId="2" borderId="23" xfId="0" applyFill="1" applyBorder="1" applyAlignment="1">
      <alignment vertical="center"/>
    </xf>
    <xf numFmtId="0" fontId="8" fillId="0" borderId="24" xfId="0" applyFont="1" applyBorder="1" applyAlignment="1">
      <alignment horizontal="center" vertical="center" wrapText="1"/>
    </xf>
    <xf numFmtId="0" fontId="8" fillId="2" borderId="6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24" xfId="0" applyFill="1" applyBorder="1" applyAlignment="1">
      <alignment horizontal="center" vertical="center" wrapText="1"/>
    </xf>
    <xf numFmtId="0" fontId="14" fillId="0" borderId="0" xfId="0" applyFont="1" applyAlignment="1">
      <alignment horizontal="left" vertical="center"/>
    </xf>
    <xf numFmtId="0" fontId="0" fillId="0" borderId="65" xfId="0" applyBorder="1" applyAlignment="1">
      <alignment vertical="center" wrapText="1"/>
    </xf>
    <xf numFmtId="0" fontId="0" fillId="0" borderId="42" xfId="0" applyBorder="1" applyAlignment="1">
      <alignment horizontal="left" vertical="center" wrapText="1"/>
    </xf>
    <xf numFmtId="0" fontId="8" fillId="0" borderId="65" xfId="0" applyFont="1" applyBorder="1" applyAlignment="1">
      <alignment vertical="center" wrapText="1"/>
    </xf>
    <xf numFmtId="0" fontId="1" fillId="0" borderId="0" xfId="0" applyFont="1" applyAlignment="1">
      <alignment horizontal="left" vertical="center"/>
    </xf>
    <xf numFmtId="0" fontId="1" fillId="0" borderId="0" xfId="0" applyFont="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8" fillId="0" borderId="40" xfId="0" applyFont="1" applyBorder="1" applyAlignment="1">
      <alignment horizontal="left" vertical="center"/>
    </xf>
    <xf numFmtId="0" fontId="8" fillId="0" borderId="33" xfId="0" applyFont="1" applyBorder="1" applyAlignment="1">
      <alignment horizontal="left" vertical="center"/>
    </xf>
    <xf numFmtId="0" fontId="8" fillId="0" borderId="39" xfId="0" applyFont="1" applyBorder="1" applyAlignment="1">
      <alignment horizontal="left" vertical="center"/>
    </xf>
    <xf numFmtId="0" fontId="0" fillId="0" borderId="0" xfId="0" applyAlignment="1">
      <alignment horizontal="left" vertical="center" wrapText="1"/>
    </xf>
    <xf numFmtId="0" fontId="0" fillId="0" borderId="40" xfId="0" applyBorder="1" applyAlignment="1">
      <alignment horizontal="right" vertical="center"/>
    </xf>
    <xf numFmtId="179" fontId="0" fillId="0" borderId="25" xfId="0" applyNumberFormat="1" applyBorder="1" applyAlignment="1">
      <alignment horizontal="right" vertical="center"/>
    </xf>
    <xf numFmtId="0" fontId="0" fillId="0" borderId="66" xfId="0" applyBorder="1" applyAlignment="1">
      <alignment vertical="center" wrapTex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horizontal="center" vertical="center" wrapText="1"/>
    </xf>
    <xf numFmtId="0" fontId="0" fillId="0" borderId="18" xfId="0" applyBorder="1" applyAlignment="1">
      <alignment vertical="center" wrapText="1"/>
    </xf>
    <xf numFmtId="0" fontId="0" fillId="0" borderId="33" xfId="0" applyBorder="1">
      <alignment vertical="center"/>
    </xf>
    <xf numFmtId="0" fontId="8" fillId="2" borderId="40" xfId="0" applyFont="1" applyFill="1" applyBorder="1" applyAlignment="1">
      <alignment horizontal="left" vertical="center"/>
    </xf>
    <xf numFmtId="0" fontId="8" fillId="2" borderId="33" xfId="0" applyFont="1" applyFill="1" applyBorder="1" applyAlignment="1">
      <alignment horizontal="left" vertical="center"/>
    </xf>
    <xf numFmtId="0" fontId="0" fillId="2" borderId="68" xfId="0" applyFill="1" applyBorder="1" applyAlignment="1">
      <alignment horizontal="right" vertical="center"/>
    </xf>
    <xf numFmtId="0" fontId="8" fillId="2" borderId="25" xfId="0" applyFont="1" applyFill="1" applyBorder="1" applyAlignment="1">
      <alignment horizontal="left" vertical="center"/>
    </xf>
    <xf numFmtId="179" fontId="0" fillId="2" borderId="25" xfId="0" applyNumberFormat="1" applyFill="1" applyBorder="1" applyAlignment="1">
      <alignment vertical="center"/>
    </xf>
    <xf numFmtId="0" fontId="8" fillId="2" borderId="26" xfId="0" applyFont="1" applyFill="1" applyBorder="1" applyAlignment="1">
      <alignment horizontal="left" vertical="center"/>
    </xf>
    <xf numFmtId="0" fontId="8" fillId="2" borderId="29" xfId="0" applyFont="1" applyFill="1" applyBorder="1" applyAlignment="1">
      <alignment horizontal="left" vertical="center"/>
    </xf>
    <xf numFmtId="0" fontId="1" fillId="2" borderId="67" xfId="0" applyFont="1" applyFill="1" applyBorder="1" applyAlignment="1">
      <alignment horizontal="center" vertical="center"/>
    </xf>
    <xf numFmtId="0" fontId="1" fillId="0" borderId="67" xfId="0" applyFont="1" applyBorder="1" applyAlignment="1">
      <alignment horizontal="center" vertical="center"/>
    </xf>
    <xf numFmtId="0" fontId="8" fillId="0" borderId="43"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right" vertical="center"/>
    </xf>
    <xf numFmtId="0" fontId="0" fillId="0" borderId="57" xfId="0" applyBorder="1" applyAlignment="1">
      <alignment vertical="center" wrapText="1"/>
    </xf>
    <xf numFmtId="0" fontId="16" fillId="0" borderId="0" xfId="0" applyFont="1" applyAlignment="1">
      <alignment horizontal="left" vertical="center"/>
    </xf>
    <xf numFmtId="0" fontId="0" fillId="0" borderId="80" xfId="0" applyBorder="1" applyAlignment="1">
      <alignment vertical="center" wrapText="1"/>
    </xf>
    <xf numFmtId="0" fontId="1" fillId="0" borderId="81" xfId="2" applyFont="1" applyFill="1" applyBorder="1" applyAlignment="1">
      <alignment vertical="center"/>
    </xf>
    <xf numFmtId="0" fontId="0" fillId="0" borderId="81" xfId="0" applyBorder="1">
      <alignment vertical="center"/>
    </xf>
    <xf numFmtId="0" fontId="0" fillId="0" borderId="18" xfId="0" applyBorder="1" applyAlignment="1">
      <alignment horizontal="left" vertical="center" wrapText="1"/>
    </xf>
    <xf numFmtId="0" fontId="0" fillId="0" borderId="82" xfId="0" applyBorder="1" applyAlignment="1">
      <alignment vertical="center" wrapText="1"/>
    </xf>
    <xf numFmtId="0" fontId="0" fillId="0" borderId="83" xfId="0" applyBorder="1" applyAlignment="1">
      <alignment vertical="center"/>
    </xf>
    <xf numFmtId="0" fontId="0" fillId="0" borderId="46" xfId="0" applyBorder="1" applyAlignment="1">
      <alignment vertical="center" wrapText="1"/>
    </xf>
    <xf numFmtId="0" fontId="0" fillId="0" borderId="84" xfId="0" applyBorder="1" applyAlignment="1">
      <alignment horizontal="center" vertical="center" wrapText="1"/>
    </xf>
    <xf numFmtId="0" fontId="0" fillId="0" borderId="3" xfId="0" applyBorder="1" applyAlignment="1">
      <alignment horizontal="left" vertical="center"/>
    </xf>
    <xf numFmtId="0" fontId="0" fillId="0" borderId="87" xfId="0" applyBorder="1" applyAlignment="1">
      <alignment horizontal="center" vertical="center" wrapText="1"/>
    </xf>
    <xf numFmtId="0" fontId="16" fillId="0" borderId="18" xfId="0" applyFont="1" applyBorder="1" applyAlignment="1">
      <alignment vertical="center"/>
    </xf>
    <xf numFmtId="0" fontId="16" fillId="0" borderId="0" xfId="0" applyFont="1" applyBorder="1" applyAlignment="1">
      <alignment vertical="center"/>
    </xf>
    <xf numFmtId="0" fontId="8" fillId="0" borderId="6" xfId="0" applyFont="1" applyBorder="1" applyAlignment="1">
      <alignment vertical="center"/>
    </xf>
    <xf numFmtId="0" fontId="10" fillId="0" borderId="0" xfId="0" applyFont="1" applyBorder="1" applyAlignment="1">
      <alignment vertical="center" shrinkToFit="1"/>
    </xf>
    <xf numFmtId="0" fontId="10" fillId="0" borderId="0" xfId="0" applyFont="1" applyBorder="1" applyAlignment="1">
      <alignment vertical="center"/>
    </xf>
    <xf numFmtId="0" fontId="16" fillId="0" borderId="0" xfId="0" applyFont="1">
      <alignment vertical="center"/>
    </xf>
    <xf numFmtId="0" fontId="1" fillId="0" borderId="0" xfId="1" applyFont="1" applyAlignment="1">
      <alignment horizontal="center" vertical="center"/>
    </xf>
    <xf numFmtId="0" fontId="6" fillId="0" borderId="0" xfId="1" applyFont="1" applyAlignment="1">
      <alignment horizontal="center" vertical="center"/>
    </xf>
    <xf numFmtId="0" fontId="11" fillId="0" borderId="89" xfId="0" applyFont="1" applyBorder="1" applyAlignment="1">
      <alignment horizontal="center" vertical="center" wrapText="1"/>
    </xf>
    <xf numFmtId="0" fontId="15" fillId="0" borderId="0" xfId="0" applyFont="1" applyBorder="1">
      <alignment vertical="center"/>
    </xf>
    <xf numFmtId="0" fontId="1" fillId="0" borderId="0" xfId="0" applyFont="1" applyBorder="1" applyAlignment="1">
      <alignment vertical="center"/>
    </xf>
    <xf numFmtId="0" fontId="0" fillId="0" borderId="89" xfId="0" applyBorder="1" applyAlignment="1">
      <alignment horizontal="center" vertical="center" shrinkToFit="1"/>
    </xf>
    <xf numFmtId="0" fontId="0" fillId="0" borderId="91" xfId="0" applyBorder="1" applyAlignment="1">
      <alignment horizontal="center" vertical="center"/>
    </xf>
    <xf numFmtId="0" fontId="11" fillId="0" borderId="94" xfId="0" applyFont="1" applyBorder="1" applyAlignment="1">
      <alignment horizontal="center" vertical="center"/>
    </xf>
    <xf numFmtId="0" fontId="11" fillId="0" borderId="89"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4" xfId="0" applyFont="1" applyBorder="1" applyAlignment="1">
      <alignment horizontal="center" vertical="center" wrapText="1"/>
    </xf>
    <xf numFmtId="0" fontId="0" fillId="0" borderId="98" xfId="0" applyBorder="1" applyAlignment="1">
      <alignment horizontal="center" vertical="center" shrinkToFit="1"/>
    </xf>
    <xf numFmtId="0" fontId="8" fillId="0" borderId="100"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89" xfId="0" applyFont="1" applyBorder="1" applyAlignment="1">
      <alignment horizontal="center" vertical="center" shrinkToFit="1"/>
    </xf>
    <xf numFmtId="0" fontId="11" fillId="0" borderId="101" xfId="0" applyFont="1" applyBorder="1" applyAlignment="1">
      <alignment horizontal="center" vertical="center" wrapText="1" shrinkToFit="1"/>
    </xf>
    <xf numFmtId="0" fontId="11" fillId="4" borderId="0" xfId="0" applyFont="1" applyFill="1">
      <alignment vertical="center"/>
    </xf>
    <xf numFmtId="0" fontId="11" fillId="4" borderId="61" xfId="0" applyFont="1" applyFill="1" applyBorder="1" applyAlignment="1">
      <alignment vertical="center" wrapText="1"/>
    </xf>
    <xf numFmtId="0" fontId="13" fillId="0" borderId="94" xfId="0" applyFont="1" applyBorder="1" applyAlignment="1">
      <alignment horizontal="center" vertical="center" wrapText="1"/>
    </xf>
    <xf numFmtId="0" fontId="0" fillId="0" borderId="104" xfId="0" applyBorder="1" applyAlignment="1">
      <alignment vertical="center" textRotation="255" wrapText="1"/>
    </xf>
    <xf numFmtId="0" fontId="11" fillId="0" borderId="48" xfId="0" applyFont="1" applyBorder="1" applyAlignment="1">
      <alignment horizontal="center" vertical="center" wrapText="1"/>
    </xf>
    <xf numFmtId="0" fontId="20" fillId="0" borderId="0" xfId="0" applyFont="1" applyBorder="1" applyAlignment="1">
      <alignment vertical="center"/>
    </xf>
    <xf numFmtId="0" fontId="1" fillId="0" borderId="105" xfId="1" applyNumberFormat="1" applyFont="1" applyFill="1" applyBorder="1" applyAlignment="1" applyProtection="1">
      <alignment vertical="center" shrinkToFit="1"/>
      <protection locked="0"/>
    </xf>
    <xf numFmtId="0" fontId="1" fillId="0" borderId="106" xfId="0" applyFont="1" applyBorder="1" applyAlignment="1" applyProtection="1">
      <alignment vertical="center" shrinkToFit="1"/>
      <protection locked="0"/>
    </xf>
    <xf numFmtId="0" fontId="1" fillId="0" borderId="109" xfId="0" applyFont="1" applyBorder="1" applyAlignment="1" applyProtection="1">
      <alignment vertical="center" shrinkToFit="1"/>
      <protection locked="0"/>
    </xf>
    <xf numFmtId="0" fontId="1" fillId="0" borderId="36" xfId="0" applyFont="1" applyBorder="1" applyAlignment="1" applyProtection="1">
      <alignment vertical="center" shrinkToFit="1"/>
      <protection locked="0"/>
    </xf>
    <xf numFmtId="0" fontId="1" fillId="0" borderId="61" xfId="0" applyFont="1" applyBorder="1" applyAlignment="1" applyProtection="1">
      <alignment vertical="center" shrinkToFit="1"/>
      <protection locked="0"/>
    </xf>
    <xf numFmtId="0" fontId="1" fillId="0" borderId="118" xfId="0" applyFont="1" applyBorder="1" applyAlignment="1" applyProtection="1">
      <alignment vertical="center" shrinkToFit="1"/>
      <protection locked="0"/>
    </xf>
    <xf numFmtId="0" fontId="1" fillId="0" borderId="121" xfId="0" applyFont="1" applyBorder="1" applyAlignment="1" applyProtection="1">
      <alignment vertical="center" shrinkToFit="1"/>
      <protection locked="0"/>
    </xf>
    <xf numFmtId="0" fontId="1" fillId="0" borderId="0" xfId="1" applyFont="1" applyAlignment="1" applyProtection="1">
      <alignment vertical="center"/>
      <protection locked="0"/>
    </xf>
    <xf numFmtId="0" fontId="1" fillId="0" borderId="0" xfId="0" applyFont="1" applyProtection="1">
      <alignment vertical="center"/>
      <protection locked="0"/>
    </xf>
    <xf numFmtId="0" fontId="0" fillId="5" borderId="84" xfId="0" applyFill="1" applyBorder="1" applyAlignment="1">
      <alignment vertical="center"/>
    </xf>
    <xf numFmtId="0" fontId="0" fillId="0" borderId="4" xfId="0" applyBorder="1" applyAlignment="1" applyProtection="1">
      <alignment vertical="center" textRotation="255" wrapText="1"/>
      <protection locked="0"/>
    </xf>
    <xf numFmtId="0" fontId="0" fillId="5" borderId="125" xfId="0" applyFill="1" applyBorder="1" applyAlignment="1">
      <alignment horizontal="right" vertical="center"/>
    </xf>
    <xf numFmtId="0" fontId="0" fillId="5" borderId="49" xfId="0" applyFill="1" applyBorder="1">
      <alignment vertical="center"/>
    </xf>
    <xf numFmtId="0" fontId="0" fillId="5" borderId="126" xfId="0" applyFill="1" applyBorder="1">
      <alignment vertical="center"/>
    </xf>
    <xf numFmtId="0" fontId="0" fillId="5" borderId="127" xfId="0" applyFill="1" applyBorder="1">
      <alignment vertical="center"/>
    </xf>
    <xf numFmtId="0" fontId="0" fillId="0" borderId="8" xfId="0" applyBorder="1" applyAlignment="1">
      <alignment vertical="center" textRotation="255" wrapText="1"/>
    </xf>
    <xf numFmtId="0" fontId="0" fillId="0" borderId="128" xfId="0" applyBorder="1" applyAlignment="1">
      <alignment vertical="center" textRotation="255" wrapText="1"/>
    </xf>
    <xf numFmtId="0" fontId="0" fillId="0" borderId="129" xfId="0" applyBorder="1" applyAlignment="1">
      <alignment vertical="center" textRotation="255" wrapText="1"/>
    </xf>
    <xf numFmtId="0" fontId="0" fillId="0" borderId="35" xfId="0" applyBorder="1" applyAlignment="1" applyProtection="1">
      <alignment vertical="center" textRotation="255" wrapText="1"/>
      <protection locked="0"/>
    </xf>
    <xf numFmtId="0" fontId="0" fillId="0" borderId="51" xfId="0" applyBorder="1" applyAlignment="1" applyProtection="1">
      <alignment vertical="center" textRotation="255" wrapText="1"/>
      <protection locked="0"/>
    </xf>
    <xf numFmtId="0" fontId="11" fillId="4" borderId="61" xfId="0" applyFont="1" applyFill="1" applyBorder="1" applyAlignment="1" applyProtection="1">
      <alignment vertical="center" wrapText="1"/>
      <protection locked="0"/>
    </xf>
    <xf numFmtId="0" fontId="1" fillId="0" borderId="115"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 fillId="0" borderId="114" xfId="0" applyFont="1" applyBorder="1" applyAlignment="1" applyProtection="1">
      <alignment horizontal="center" vertical="center" shrinkToFit="1"/>
      <protection locked="0"/>
    </xf>
    <xf numFmtId="0" fontId="1" fillId="0" borderId="116"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121" xfId="0" applyFont="1" applyBorder="1" applyAlignment="1" applyProtection="1">
      <alignment horizontal="center" vertical="center" shrinkToFit="1"/>
      <protection locked="0"/>
    </xf>
    <xf numFmtId="0" fontId="1" fillId="0" borderId="120" xfId="0" applyFont="1" applyBorder="1" applyAlignment="1" applyProtection="1">
      <alignment horizontal="center" vertical="center" shrinkToFit="1"/>
      <protection locked="0"/>
    </xf>
    <xf numFmtId="0" fontId="1" fillId="0" borderId="123" xfId="0" applyFont="1" applyBorder="1" applyAlignment="1" applyProtection="1">
      <alignment horizontal="center" vertical="center" shrinkToFit="1"/>
      <protection locked="0"/>
    </xf>
    <xf numFmtId="0" fontId="0" fillId="0" borderId="0" xfId="0" applyProtection="1">
      <alignment vertical="center"/>
      <protection locked="0"/>
    </xf>
    <xf numFmtId="0" fontId="0" fillId="0" borderId="35" xfId="0" applyBorder="1" applyAlignment="1" applyProtection="1">
      <alignment vertical="center" wrapText="1"/>
      <protection locked="0"/>
    </xf>
    <xf numFmtId="0" fontId="0" fillId="0" borderId="52" xfId="0" applyBorder="1" applyAlignment="1" applyProtection="1">
      <alignment vertical="center" wrapText="1"/>
      <protection locked="0"/>
    </xf>
    <xf numFmtId="0" fontId="0" fillId="0" borderId="56" xfId="0" applyBorder="1" applyAlignment="1" applyProtection="1">
      <alignment vertical="center" wrapText="1"/>
      <protection locked="0"/>
    </xf>
    <xf numFmtId="0" fontId="1" fillId="0" borderId="112" xfId="0" applyNumberFormat="1" applyFont="1" applyBorder="1" applyAlignment="1" applyProtection="1">
      <alignment vertical="center" shrinkToFit="1"/>
      <protection locked="0"/>
    </xf>
    <xf numFmtId="0" fontId="1" fillId="0" borderId="61" xfId="0" applyNumberFormat="1" applyFont="1" applyBorder="1" applyAlignment="1" applyProtection="1">
      <alignment horizontal="center" vertical="center" shrinkToFit="1"/>
      <protection locked="0"/>
    </xf>
    <xf numFmtId="0" fontId="1" fillId="0" borderId="131" xfId="0" applyNumberFormat="1" applyFont="1" applyBorder="1" applyAlignment="1" applyProtection="1">
      <alignment horizontal="center" vertical="center" shrinkToFit="1"/>
      <protection locked="0"/>
    </xf>
    <xf numFmtId="0" fontId="1" fillId="0" borderId="131" xfId="0" applyNumberFormat="1" applyFont="1" applyBorder="1" applyAlignment="1" applyProtection="1">
      <alignment vertical="center" shrinkToFit="1"/>
      <protection locked="0"/>
    </xf>
    <xf numFmtId="0" fontId="1" fillId="0" borderId="132" xfId="0" applyNumberFormat="1" applyFont="1" applyBorder="1" applyAlignment="1" applyProtection="1">
      <alignment vertical="center" shrinkToFit="1"/>
      <protection locked="0"/>
    </xf>
    <xf numFmtId="178" fontId="1" fillId="0" borderId="133" xfId="0" applyNumberFormat="1" applyFont="1" applyBorder="1" applyAlignment="1" applyProtection="1">
      <alignment horizontal="center" vertical="center"/>
      <protection locked="0"/>
    </xf>
    <xf numFmtId="0" fontId="1" fillId="0" borderId="61" xfId="0" applyNumberFormat="1" applyFont="1" applyBorder="1" applyAlignment="1" applyProtection="1">
      <alignment vertical="center" shrinkToFit="1"/>
      <protection locked="0"/>
    </xf>
    <xf numFmtId="0" fontId="1" fillId="0" borderId="113" xfId="0" applyNumberFormat="1" applyFont="1" applyBorder="1" applyAlignment="1" applyProtection="1">
      <alignment vertical="center" shrinkToFit="1"/>
      <protection locked="0"/>
    </xf>
    <xf numFmtId="0" fontId="1" fillId="0" borderId="117" xfId="0" applyNumberFormat="1" applyFont="1" applyBorder="1" applyAlignment="1" applyProtection="1">
      <alignment vertical="center" shrinkToFit="1"/>
      <protection locked="0"/>
    </xf>
    <xf numFmtId="0" fontId="1" fillId="0" borderId="121" xfId="0" applyNumberFormat="1" applyFont="1" applyBorder="1" applyAlignment="1" applyProtection="1">
      <alignment horizontal="center" vertical="center" shrinkToFit="1"/>
      <protection locked="0"/>
    </xf>
    <xf numFmtId="0" fontId="1" fillId="0" borderId="121" xfId="0" applyNumberFormat="1" applyFont="1" applyBorder="1" applyAlignment="1" applyProtection="1">
      <alignment vertical="center" shrinkToFit="1"/>
      <protection locked="0"/>
    </xf>
    <xf numFmtId="0" fontId="1" fillId="0" borderId="119" xfId="0" applyNumberFormat="1" applyFont="1" applyBorder="1" applyAlignment="1" applyProtection="1">
      <alignment vertical="center" shrinkToFit="1"/>
      <protection locked="0"/>
    </xf>
    <xf numFmtId="178" fontId="1" fillId="0" borderId="134" xfId="0" applyNumberFormat="1" applyFont="1" applyBorder="1" applyAlignment="1" applyProtection="1">
      <alignment horizontal="center" vertical="center"/>
      <protection locked="0"/>
    </xf>
    <xf numFmtId="178" fontId="1" fillId="3" borderId="124" xfId="0" applyNumberFormat="1" applyFont="1" applyFill="1" applyBorder="1" applyAlignment="1">
      <alignment horizontal="center" vertical="center"/>
    </xf>
    <xf numFmtId="0" fontId="0" fillId="0" borderId="23" xfId="0" applyBorder="1" applyAlignment="1" applyProtection="1">
      <alignment vertical="center" wrapText="1"/>
      <protection locked="0"/>
    </xf>
    <xf numFmtId="177" fontId="0" fillId="0" borderId="23" xfId="0" applyNumberFormat="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0" borderId="135" xfId="0" applyBorder="1" applyAlignment="1" applyProtection="1">
      <alignment vertical="center" wrapText="1"/>
      <protection locked="0"/>
    </xf>
    <xf numFmtId="0" fontId="0" fillId="0" borderId="136" xfId="0" applyBorder="1" applyAlignment="1" applyProtection="1">
      <alignment vertical="center" wrapText="1"/>
      <protection locked="0"/>
    </xf>
    <xf numFmtId="0" fontId="0" fillId="0" borderId="137" xfId="0" applyBorder="1" applyAlignment="1" applyProtection="1">
      <alignment vertical="center" wrapText="1"/>
      <protection locked="0"/>
    </xf>
    <xf numFmtId="0" fontId="0" fillId="0" borderId="23" xfId="0" applyBorder="1" applyAlignment="1" applyProtection="1">
      <alignment horizontal="center" vertical="center" wrapText="1"/>
      <protection locked="0"/>
    </xf>
    <xf numFmtId="179" fontId="0" fillId="0" borderId="23" xfId="0" applyNumberFormat="1" applyBorder="1" applyAlignment="1" applyProtection="1">
      <alignment horizontal="center" vertical="center" wrapText="1"/>
      <protection locked="0"/>
    </xf>
    <xf numFmtId="179" fontId="0" fillId="0" borderId="138" xfId="0" applyNumberFormat="1" applyBorder="1" applyAlignment="1" applyProtection="1">
      <alignment horizontal="center" vertical="center" wrapText="1"/>
      <protection locked="0"/>
    </xf>
    <xf numFmtId="0" fontId="0" fillId="2" borderId="137" xfId="0" applyFill="1" applyBorder="1" applyAlignment="1" applyProtection="1">
      <alignment vertical="center" wrapText="1"/>
      <protection locked="0"/>
    </xf>
    <xf numFmtId="0" fontId="0" fillId="2" borderId="23" xfId="0" applyFill="1" applyBorder="1" applyAlignment="1" applyProtection="1">
      <alignment horizontal="center" vertical="center" wrapText="1"/>
      <protection locked="0"/>
    </xf>
    <xf numFmtId="179" fontId="0" fillId="2" borderId="23" xfId="0" applyNumberFormat="1" applyFill="1" applyBorder="1" applyAlignment="1" applyProtection="1">
      <alignment horizontal="center" vertical="center" wrapText="1"/>
      <protection locked="0"/>
    </xf>
    <xf numFmtId="179" fontId="0" fillId="2" borderId="138" xfId="0" applyNumberFormat="1" applyFill="1" applyBorder="1" applyAlignment="1" applyProtection="1">
      <alignment horizontal="center" vertical="center" wrapText="1"/>
      <protection locked="0"/>
    </xf>
    <xf numFmtId="0" fontId="0" fillId="0" borderId="137" xfId="0" applyBorder="1" applyAlignment="1" applyProtection="1">
      <alignment horizontal="left" vertical="center" wrapText="1"/>
      <protection locked="0"/>
    </xf>
    <xf numFmtId="0" fontId="0" fillId="0" borderId="139" xfId="0" applyBorder="1" applyAlignment="1" applyProtection="1">
      <alignment vertical="center" wrapText="1"/>
      <protection locked="0"/>
    </xf>
    <xf numFmtId="0" fontId="0" fillId="0" borderId="142" xfId="0" applyBorder="1" applyAlignment="1" applyProtection="1">
      <alignment horizontal="left" vertical="center" wrapText="1"/>
      <protection locked="0"/>
    </xf>
    <xf numFmtId="0" fontId="0" fillId="0" borderId="143" xfId="0" applyBorder="1" applyAlignment="1">
      <alignment vertical="center" textRotation="255" wrapText="1"/>
    </xf>
    <xf numFmtId="0" fontId="0" fillId="0" borderId="144" xfId="0" applyBorder="1" applyAlignment="1">
      <alignment vertical="center" textRotation="255" wrapText="1"/>
    </xf>
    <xf numFmtId="183" fontId="1" fillId="0" borderId="105" xfId="1" applyNumberFormat="1" applyFont="1" applyFill="1" applyBorder="1" applyAlignment="1" applyProtection="1">
      <alignment vertical="center"/>
      <protection locked="0"/>
    </xf>
    <xf numFmtId="183" fontId="1" fillId="3" borderId="145" xfId="1" applyNumberFormat="1" applyFont="1" applyFill="1" applyBorder="1" applyAlignment="1">
      <alignment vertical="center"/>
    </xf>
    <xf numFmtId="183" fontId="1" fillId="0" borderId="149" xfId="1" applyNumberFormat="1" applyFont="1" applyFill="1" applyBorder="1" applyAlignment="1" applyProtection="1">
      <alignment vertical="center" wrapText="1"/>
      <protection locked="0"/>
    </xf>
    <xf numFmtId="0" fontId="1" fillId="0" borderId="150" xfId="1" applyNumberFormat="1" applyFont="1" applyFill="1" applyBorder="1" applyAlignment="1" applyProtection="1">
      <alignment vertical="center" shrinkToFit="1"/>
      <protection locked="0"/>
    </xf>
    <xf numFmtId="0" fontId="1" fillId="0" borderId="151" xfId="1" applyNumberFormat="1" applyFont="1" applyFill="1" applyBorder="1" applyAlignment="1" applyProtection="1">
      <alignment vertical="center" shrinkToFit="1"/>
      <protection locked="0"/>
    </xf>
    <xf numFmtId="0" fontId="1" fillId="0" borderId="150" xfId="1" applyNumberFormat="1" applyFont="1" applyFill="1" applyBorder="1" applyAlignment="1" applyProtection="1">
      <alignment horizontal="center" vertical="center" shrinkToFit="1"/>
      <protection locked="0"/>
    </xf>
    <xf numFmtId="0" fontId="1" fillId="0" borderId="152" xfId="1" applyNumberFormat="1" applyFont="1" applyFill="1" applyBorder="1" applyAlignment="1" applyProtection="1">
      <alignment vertical="center" shrinkToFit="1"/>
      <protection locked="0"/>
    </xf>
    <xf numFmtId="0" fontId="1" fillId="0" borderId="153" xfId="1" applyNumberFormat="1" applyFont="1" applyFill="1" applyBorder="1" applyAlignment="1" applyProtection="1">
      <alignment vertical="center" shrinkToFit="1"/>
      <protection locked="0"/>
    </xf>
    <xf numFmtId="183" fontId="1" fillId="0" borderId="153" xfId="1" applyNumberFormat="1" applyFont="1" applyFill="1" applyBorder="1" applyAlignment="1" applyProtection="1">
      <alignment vertical="center"/>
      <protection locked="0"/>
    </xf>
    <xf numFmtId="0" fontId="1" fillId="0" borderId="154" xfId="1" applyNumberFormat="1" applyFont="1" applyFill="1" applyBorder="1" applyAlignment="1" applyProtection="1">
      <alignment vertical="center" shrinkToFit="1"/>
      <protection locked="0"/>
    </xf>
    <xf numFmtId="0" fontId="22" fillId="0" borderId="0" xfId="0" applyFont="1" applyAlignment="1">
      <alignment horizontal="distributed" vertical="center"/>
    </xf>
    <xf numFmtId="0" fontId="23" fillId="0" borderId="0" xfId="0" applyFont="1">
      <alignment vertical="center"/>
    </xf>
    <xf numFmtId="0" fontId="5" fillId="0" borderId="0" xfId="0" applyFont="1">
      <alignment vertical="center"/>
    </xf>
    <xf numFmtId="0" fontId="24" fillId="0" borderId="0" xfId="0" applyFont="1">
      <alignment vertical="center"/>
    </xf>
    <xf numFmtId="0" fontId="25" fillId="0" borderId="0" xfId="0" applyFont="1" applyBorder="1">
      <alignment vertical="center"/>
    </xf>
    <xf numFmtId="0" fontId="25" fillId="0" borderId="0" xfId="0" applyFont="1" applyBorder="1" applyAlignment="1">
      <alignment vertical="center" shrinkToFit="1"/>
    </xf>
    <xf numFmtId="0" fontId="3" fillId="0" borderId="0" xfId="0" applyFont="1" applyAlignment="1">
      <alignment vertical="center"/>
    </xf>
    <xf numFmtId="0" fontId="1" fillId="0" borderId="125" xfId="0" applyFont="1" applyBorder="1" applyAlignment="1" applyProtection="1">
      <alignment vertical="center" shrinkToFit="1"/>
      <protection locked="0"/>
    </xf>
    <xf numFmtId="0" fontId="1" fillId="0" borderId="158" xfId="0" applyFont="1" applyBorder="1" applyAlignment="1" applyProtection="1">
      <alignment horizontal="center" vertical="center" shrinkToFit="1"/>
      <protection locked="0"/>
    </xf>
    <xf numFmtId="0" fontId="1" fillId="0" borderId="125" xfId="0" applyFont="1" applyBorder="1" applyAlignment="1" applyProtection="1">
      <alignment horizontal="center" vertical="center" shrinkToFit="1"/>
      <protection locked="0"/>
    </xf>
    <xf numFmtId="0" fontId="1" fillId="0" borderId="131" xfId="0" applyFont="1" applyBorder="1" applyAlignment="1" applyProtection="1">
      <alignment horizontal="center" vertical="center" shrinkToFit="1"/>
      <protection locked="0"/>
    </xf>
    <xf numFmtId="0" fontId="1" fillId="0" borderId="159" xfId="0" applyFont="1" applyBorder="1" applyAlignment="1" applyProtection="1">
      <alignment horizontal="center" vertical="center" shrinkToFit="1"/>
      <protection locked="0"/>
    </xf>
    <xf numFmtId="0" fontId="1" fillId="0" borderId="160" xfId="0" applyFont="1" applyBorder="1" applyAlignment="1" applyProtection="1">
      <alignment horizontal="center" vertical="center" shrinkToFit="1"/>
      <protection locked="0"/>
    </xf>
    <xf numFmtId="0" fontId="1" fillId="0" borderId="105" xfId="1" applyNumberFormat="1" applyFont="1" applyFill="1" applyBorder="1" applyAlignment="1" applyProtection="1">
      <alignment horizontal="center" vertical="center" shrinkToFit="1"/>
      <protection locked="0"/>
    </xf>
    <xf numFmtId="0" fontId="1" fillId="0" borderId="110" xfId="0" applyFont="1" applyBorder="1" applyAlignment="1" applyProtection="1">
      <alignment horizontal="center" vertical="center" shrinkToFit="1"/>
      <protection locked="0"/>
    </xf>
    <xf numFmtId="0" fontId="1" fillId="0" borderId="106" xfId="0" applyFont="1" applyBorder="1" applyAlignment="1" applyProtection="1">
      <alignment horizontal="center" vertical="center" shrinkToFit="1"/>
      <protection locked="0"/>
    </xf>
    <xf numFmtId="0" fontId="1" fillId="0" borderId="164" xfId="1" applyNumberFormat="1" applyFont="1" applyFill="1" applyBorder="1" applyAlignment="1" applyProtection="1">
      <alignment horizontal="center" vertical="center" shrinkToFit="1"/>
      <protection locked="0"/>
    </xf>
    <xf numFmtId="0" fontId="1" fillId="0" borderId="151" xfId="1" applyNumberFormat="1" applyFont="1" applyFill="1" applyBorder="1" applyAlignment="1" applyProtection="1">
      <alignment horizontal="center" vertical="center" shrinkToFit="1"/>
      <protection locked="0"/>
    </xf>
    <xf numFmtId="0" fontId="0" fillId="0" borderId="165" xfId="0" applyBorder="1" applyAlignment="1">
      <alignment horizontal="right" vertical="center"/>
    </xf>
    <xf numFmtId="0" fontId="0" fillId="0" borderId="166" xfId="0" applyBorder="1" applyAlignment="1">
      <alignment horizontal="right" vertical="center"/>
    </xf>
    <xf numFmtId="0" fontId="13" fillId="0" borderId="56" xfId="0" applyFont="1" applyBorder="1" applyAlignment="1">
      <alignment vertical="center" wrapText="1"/>
    </xf>
    <xf numFmtId="0" fontId="3" fillId="0" borderId="0" xfId="2" applyFont="1" applyFill="1" applyBorder="1" applyAlignment="1" applyProtection="1">
      <alignment horizontal="left" vertical="center"/>
    </xf>
    <xf numFmtId="0" fontId="3" fillId="0" borderId="0" xfId="2" applyFont="1" applyFill="1" applyBorder="1" applyAlignment="1" applyProtection="1">
      <alignment horizontal="left" vertical="center" shrinkToFit="1"/>
    </xf>
    <xf numFmtId="0" fontId="3" fillId="0" borderId="0" xfId="2" applyFont="1" applyFill="1" applyProtection="1">
      <alignment vertical="center"/>
    </xf>
    <xf numFmtId="0" fontId="1" fillId="0" borderId="0" xfId="2" applyFill="1" applyProtection="1">
      <alignment vertical="center"/>
    </xf>
    <xf numFmtId="0" fontId="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shrinkToFit="1"/>
    </xf>
    <xf numFmtId="0" fontId="1" fillId="0" borderId="0" xfId="2" applyFont="1" applyFill="1" applyBorder="1" applyAlignment="1" applyProtection="1">
      <alignment horizontal="right" vertical="center"/>
    </xf>
    <xf numFmtId="0" fontId="1" fillId="0" borderId="0" xfId="2" applyFont="1" applyFill="1" applyAlignment="1" applyProtection="1">
      <alignment vertical="center"/>
    </xf>
    <xf numFmtId="0" fontId="1" fillId="0" borderId="0" xfId="2" applyFont="1" applyFill="1" applyBorder="1" applyAlignment="1" applyProtection="1">
      <alignment vertical="center"/>
    </xf>
    <xf numFmtId="0" fontId="5" fillId="0" borderId="0" xfId="2" applyFont="1" applyFill="1" applyAlignment="1" applyProtection="1">
      <alignment horizontal="right" vertical="center" shrinkToFit="1"/>
    </xf>
    <xf numFmtId="0" fontId="5" fillId="5" borderId="0" xfId="2" applyFont="1" applyFill="1" applyBorder="1" applyAlignment="1" applyProtection="1">
      <alignment vertical="center"/>
    </xf>
    <xf numFmtId="0" fontId="15" fillId="0" borderId="0" xfId="2" applyFont="1" applyFill="1" applyBorder="1" applyAlignment="1" applyProtection="1">
      <alignment horizontal="right" vertical="center"/>
    </xf>
    <xf numFmtId="0" fontId="15" fillId="0" borderId="0" xfId="2" applyFont="1" applyFill="1" applyBorder="1" applyAlignment="1" applyProtection="1">
      <alignment vertical="center"/>
    </xf>
    <xf numFmtId="0" fontId="15" fillId="0" borderId="0" xfId="2" applyFont="1" applyFill="1" applyBorder="1" applyAlignment="1" applyProtection="1">
      <alignment vertical="center" shrinkToFit="1"/>
    </xf>
    <xf numFmtId="0" fontId="1" fillId="0" borderId="0" xfId="2" applyFill="1" applyAlignment="1" applyProtection="1">
      <alignment vertical="center" shrinkToFit="1"/>
    </xf>
    <xf numFmtId="0" fontId="1" fillId="3" borderId="0" xfId="2" applyFill="1" applyAlignment="1" applyProtection="1">
      <alignment vertical="center" shrinkToFit="1"/>
    </xf>
    <xf numFmtId="0" fontId="1" fillId="0" borderId="0" xfId="2" applyFont="1" applyFill="1" applyAlignment="1" applyProtection="1">
      <alignment vertical="center" shrinkToFit="1"/>
    </xf>
    <xf numFmtId="0" fontId="1" fillId="0" borderId="168" xfId="2" applyFont="1" applyFill="1" applyBorder="1" applyAlignment="1" applyProtection="1">
      <alignment vertical="center" shrinkToFit="1"/>
    </xf>
    <xf numFmtId="0" fontId="1" fillId="0" borderId="169" xfId="2" applyFont="1" applyFill="1" applyBorder="1" applyAlignment="1" applyProtection="1">
      <alignment vertical="center" shrinkToFit="1"/>
    </xf>
    <xf numFmtId="0" fontId="1" fillId="0" borderId="155" xfId="2" applyFont="1" applyFill="1" applyBorder="1" applyAlignment="1" applyProtection="1">
      <alignment vertical="center" shrinkToFit="1"/>
    </xf>
    <xf numFmtId="0" fontId="1" fillId="6" borderId="161" xfId="2" applyFont="1" applyFill="1" applyBorder="1" applyAlignment="1" applyProtection="1">
      <alignment vertical="center" shrinkToFit="1"/>
    </xf>
    <xf numFmtId="0" fontId="1" fillId="6" borderId="170" xfId="2" applyFont="1" applyFill="1" applyBorder="1" applyAlignment="1" applyProtection="1">
      <alignment vertical="center" shrinkToFit="1"/>
    </xf>
    <xf numFmtId="0" fontId="1" fillId="3" borderId="169" xfId="2" applyFont="1" applyFill="1" applyBorder="1" applyAlignment="1" applyProtection="1">
      <alignment vertical="center" shrinkToFit="1"/>
    </xf>
    <xf numFmtId="0" fontId="1" fillId="5" borderId="173" xfId="2" applyFont="1" applyFill="1" applyBorder="1" applyAlignment="1" applyProtection="1">
      <alignment vertical="center" shrinkToFit="1"/>
    </xf>
    <xf numFmtId="0" fontId="1" fillId="5" borderId="174" xfId="2" applyFont="1" applyFill="1" applyBorder="1" applyAlignment="1" applyProtection="1">
      <alignment vertical="center" shrinkToFit="1"/>
    </xf>
    <xf numFmtId="0" fontId="1" fillId="7" borderId="175" xfId="2" applyFont="1" applyFill="1" applyBorder="1" applyAlignment="1" applyProtection="1">
      <alignment vertical="center" shrinkToFit="1"/>
    </xf>
    <xf numFmtId="0" fontId="1" fillId="7" borderId="176" xfId="2" applyFont="1" applyFill="1" applyBorder="1" applyAlignment="1" applyProtection="1">
      <alignment vertical="center" shrinkToFit="1"/>
    </xf>
    <xf numFmtId="0" fontId="1" fillId="5" borderId="175" xfId="2" applyFont="1" applyFill="1" applyBorder="1" applyAlignment="1" applyProtection="1">
      <alignment vertical="center" shrinkToFit="1"/>
    </xf>
    <xf numFmtId="0" fontId="1" fillId="5" borderId="176" xfId="2" applyFont="1" applyFill="1" applyBorder="1" applyAlignment="1" applyProtection="1">
      <alignment vertical="center" shrinkToFit="1"/>
    </xf>
    <xf numFmtId="0" fontId="1" fillId="5" borderId="0" xfId="2" applyFill="1" applyAlignment="1" applyProtection="1">
      <alignment vertical="center" shrinkToFit="1"/>
    </xf>
    <xf numFmtId="0" fontId="21" fillId="0" borderId="0" xfId="2" applyFont="1" applyFill="1" applyAlignment="1" applyProtection="1">
      <alignment vertical="center"/>
    </xf>
    <xf numFmtId="0" fontId="1" fillId="0" borderId="0" xfId="2" applyFont="1" applyFill="1" applyBorder="1" applyProtection="1">
      <alignment vertical="center"/>
    </xf>
    <xf numFmtId="0" fontId="1" fillId="0" borderId="0" xfId="2" applyFill="1" applyBorder="1" applyAlignment="1" applyProtection="1">
      <alignment vertical="center" shrinkToFit="1"/>
    </xf>
    <xf numFmtId="0" fontId="1" fillId="0" borderId="0" xfId="2" applyFill="1" applyBorder="1" applyProtection="1">
      <alignment vertical="center"/>
    </xf>
    <xf numFmtId="0" fontId="1" fillId="0" borderId="61" xfId="2" applyFont="1" applyFill="1" applyBorder="1" applyAlignment="1" applyProtection="1">
      <alignment vertical="center" shrinkToFit="1"/>
      <protection locked="0"/>
    </xf>
    <xf numFmtId="0" fontId="1" fillId="6" borderId="61" xfId="2" applyFont="1" applyFill="1" applyBorder="1" applyAlignment="1" applyProtection="1">
      <alignment vertical="center" shrinkToFit="1"/>
      <protection locked="0"/>
    </xf>
    <xf numFmtId="0" fontId="1" fillId="0" borderId="109" xfId="2" applyFont="1" applyFill="1" applyBorder="1" applyAlignment="1" applyProtection="1">
      <alignment vertical="center" shrinkToFit="1"/>
      <protection locked="0"/>
    </xf>
    <xf numFmtId="0" fontId="1" fillId="0" borderId="107" xfId="2" applyFill="1" applyBorder="1" applyAlignment="1" applyProtection="1">
      <alignment vertical="center" shrinkToFit="1"/>
      <protection locked="0"/>
    </xf>
    <xf numFmtId="0" fontId="1" fillId="0" borderId="113" xfId="2" applyFont="1" applyFill="1" applyBorder="1" applyAlignment="1" applyProtection="1">
      <alignment vertical="center" shrinkToFit="1"/>
      <protection locked="0"/>
    </xf>
    <xf numFmtId="0" fontId="6" fillId="0" borderId="178" xfId="0" applyFont="1" applyBorder="1" applyAlignment="1">
      <alignment horizontal="center" vertical="center" wrapText="1"/>
    </xf>
    <xf numFmtId="0" fontId="0" fillId="0" borderId="0" xfId="0" applyBorder="1" applyAlignment="1">
      <alignment horizontal="right" vertical="center"/>
    </xf>
    <xf numFmtId="0" fontId="0" fillId="0" borderId="4" xfId="0" applyBorder="1">
      <alignment vertical="center"/>
    </xf>
    <xf numFmtId="0" fontId="1" fillId="0" borderId="179" xfId="2" applyFont="1" applyFill="1" applyBorder="1" applyAlignment="1" applyProtection="1">
      <alignment vertical="center" shrinkToFit="1"/>
    </xf>
    <xf numFmtId="0" fontId="8" fillId="0" borderId="142" xfId="0" applyFont="1" applyBorder="1" applyAlignment="1">
      <alignment horizontal="center" vertical="center"/>
    </xf>
    <xf numFmtId="0" fontId="0" fillId="0" borderId="37" xfId="0" applyBorder="1" applyAlignment="1">
      <alignment vertical="top"/>
    </xf>
    <xf numFmtId="0" fontId="0" fillId="0" borderId="37" xfId="0" applyBorder="1" applyAlignment="1">
      <alignment vertical="center"/>
    </xf>
    <xf numFmtId="0" fontId="5" fillId="0" borderId="0" xfId="0" applyFont="1" applyBorder="1" applyAlignment="1">
      <alignment vertical="center"/>
    </xf>
    <xf numFmtId="0" fontId="1" fillId="0" borderId="0" xfId="2" applyFont="1" applyFill="1" applyBorder="1" applyAlignment="1">
      <alignment vertical="center"/>
    </xf>
    <xf numFmtId="0" fontId="0" fillId="0" borderId="0" xfId="0" applyBorder="1" applyAlignment="1">
      <alignment horizontal="center" vertical="center"/>
    </xf>
    <xf numFmtId="0" fontId="1" fillId="0" borderId="189" xfId="0" applyFont="1" applyBorder="1" applyAlignment="1">
      <alignment vertical="center" wrapText="1"/>
    </xf>
    <xf numFmtId="0" fontId="1" fillId="0" borderId="190" xfId="0" applyFont="1" applyBorder="1" applyAlignment="1">
      <alignment vertical="center" wrapText="1"/>
    </xf>
    <xf numFmtId="0" fontId="0" fillId="5" borderId="125" xfId="0" applyFill="1" applyBorder="1" applyAlignment="1" applyProtection="1">
      <alignment horizontal="right" vertical="center"/>
    </xf>
    <xf numFmtId="0" fontId="1" fillId="0" borderId="9" xfId="0" applyFont="1" applyBorder="1" applyAlignment="1">
      <alignment horizontal="center" vertical="center" wrapText="1"/>
    </xf>
    <xf numFmtId="0" fontId="0" fillId="0" borderId="0" xfId="0" applyAlignment="1">
      <alignment horizontal="center" vertical="center" shrinkToFit="1"/>
    </xf>
    <xf numFmtId="0" fontId="1" fillId="0" borderId="155" xfId="2" applyFill="1" applyBorder="1" applyAlignment="1" applyProtection="1">
      <alignment vertical="center" shrinkToFit="1"/>
      <protection locked="0"/>
    </xf>
    <xf numFmtId="0" fontId="1" fillId="0" borderId="131" xfId="0" applyFont="1" applyBorder="1" applyAlignment="1" applyProtection="1">
      <alignment vertical="center" wrapText="1"/>
      <protection locked="0"/>
    </xf>
    <xf numFmtId="0" fontId="0" fillId="0" borderId="191" xfId="0" applyBorder="1" applyAlignment="1">
      <alignment horizontal="center" vertical="center" wrapText="1"/>
    </xf>
    <xf numFmtId="0" fontId="0" fillId="2" borderId="25" xfId="0" applyNumberFormat="1" applyFill="1" applyBorder="1" applyAlignment="1">
      <alignment vertical="center"/>
    </xf>
    <xf numFmtId="0" fontId="0" fillId="0" borderId="136" xfId="0" applyBorder="1" applyAlignment="1" applyProtection="1">
      <alignment horizontal="center" vertical="center" wrapText="1"/>
      <protection locked="0"/>
    </xf>
    <xf numFmtId="0" fontId="1" fillId="0" borderId="192" xfId="2" applyFont="1" applyFill="1" applyBorder="1" applyAlignment="1" applyProtection="1">
      <alignment horizontal="center" vertical="center"/>
    </xf>
    <xf numFmtId="0" fontId="1" fillId="0" borderId="193" xfId="2" applyFont="1" applyFill="1" applyBorder="1" applyAlignment="1" applyProtection="1">
      <alignment horizontal="center" vertical="center"/>
    </xf>
    <xf numFmtId="0" fontId="1" fillId="0" borderId="133" xfId="2" applyFill="1" applyBorder="1" applyAlignment="1" applyProtection="1">
      <alignment vertical="center" shrinkToFit="1"/>
      <protection locked="0"/>
    </xf>
    <xf numFmtId="184" fontId="1" fillId="0" borderId="194" xfId="2" applyNumberFormat="1" applyFill="1" applyBorder="1" applyAlignment="1" applyProtection="1">
      <alignment vertical="center" shrinkToFit="1"/>
    </xf>
    <xf numFmtId="184" fontId="1" fillId="0" borderId="196" xfId="2" applyNumberFormat="1" applyFill="1" applyBorder="1" applyAlignment="1" applyProtection="1">
      <alignment vertical="center" shrinkToFit="1"/>
    </xf>
    <xf numFmtId="0" fontId="0" fillId="0" borderId="18" xfId="0" applyBorder="1" applyAlignment="1">
      <alignment vertical="center"/>
    </xf>
    <xf numFmtId="0" fontId="0" fillId="0" borderId="29" xfId="0" applyBorder="1" applyAlignment="1">
      <alignment horizontal="center" vertical="center" shrinkToFit="1"/>
    </xf>
    <xf numFmtId="0" fontId="8" fillId="0" borderId="18" xfId="0" applyFont="1" applyBorder="1" applyAlignment="1">
      <alignment vertical="center"/>
    </xf>
    <xf numFmtId="0" fontId="30" fillId="10" borderId="0" xfId="2" applyFont="1" applyFill="1" applyProtection="1">
      <alignment vertical="center"/>
    </xf>
    <xf numFmtId="0" fontId="30" fillId="10" borderId="0" xfId="2" applyFont="1" applyFill="1" applyAlignment="1" applyProtection="1">
      <alignment vertical="center" shrinkToFit="1"/>
    </xf>
    <xf numFmtId="0" fontId="8" fillId="0" borderId="18" xfId="0" applyFont="1" applyBorder="1" applyAlignment="1">
      <alignment horizontal="left" vertical="center" indent="1"/>
    </xf>
    <xf numFmtId="0" fontId="0" fillId="0" borderId="0" xfId="0" applyAlignment="1">
      <alignment vertical="center"/>
    </xf>
    <xf numFmtId="187" fontId="0" fillId="0" borderId="25" xfId="0" applyNumberFormat="1" applyBorder="1" applyAlignment="1">
      <alignment horizontal="center" vertical="center" shrinkToFit="1"/>
    </xf>
    <xf numFmtId="187" fontId="0" fillId="0" borderId="27" xfId="0" applyNumberFormat="1" applyBorder="1" applyAlignment="1">
      <alignment horizontal="left" vertical="center" shrinkToFit="1"/>
    </xf>
    <xf numFmtId="0" fontId="0" fillId="0" borderId="197" xfId="0" applyBorder="1" applyAlignment="1">
      <alignment horizontal="right" vertical="center" shrinkToFit="1"/>
    </xf>
    <xf numFmtId="0" fontId="0" fillId="2" borderId="197" xfId="0" applyNumberFormat="1" applyFill="1" applyBorder="1" applyAlignment="1">
      <alignment horizontal="right" vertical="center"/>
    </xf>
    <xf numFmtId="0" fontId="0" fillId="2" borderId="197" xfId="0" applyFill="1" applyBorder="1" applyAlignment="1">
      <alignment horizontal="right" vertical="center"/>
    </xf>
    <xf numFmtId="187" fontId="0" fillId="2" borderId="25" xfId="0" applyNumberFormat="1" applyFill="1" applyBorder="1" applyAlignment="1">
      <alignment horizontal="center" vertical="center"/>
    </xf>
    <xf numFmtId="187" fontId="0" fillId="2" borderId="27" xfId="0" applyNumberFormat="1" applyFill="1" applyBorder="1" applyAlignment="1">
      <alignment horizontal="left" vertical="center"/>
    </xf>
    <xf numFmtId="0" fontId="0" fillId="2" borderId="165" xfId="0" applyFill="1" applyBorder="1" applyAlignment="1">
      <alignment horizontal="right" vertical="center"/>
    </xf>
    <xf numFmtId="0" fontId="0" fillId="2" borderId="42" xfId="0" applyFill="1" applyBorder="1" applyAlignment="1">
      <alignment horizontal="left" vertical="center"/>
    </xf>
    <xf numFmtId="0" fontId="0" fillId="0" borderId="165" xfId="0" applyBorder="1" applyAlignment="1">
      <alignment horizontal="right" vertical="center" shrinkToFit="1"/>
    </xf>
    <xf numFmtId="0" fontId="0" fillId="0" borderId="42" xfId="0" applyBorder="1" applyAlignment="1">
      <alignment horizontal="left" vertical="center" shrinkToFit="1"/>
    </xf>
    <xf numFmtId="0" fontId="0" fillId="0" borderId="19" xfId="0" applyFont="1" applyBorder="1" applyAlignment="1">
      <alignment horizontal="center" vertical="center" wrapText="1"/>
    </xf>
    <xf numFmtId="0" fontId="0" fillId="2" borderId="19" xfId="0" applyFont="1" applyFill="1" applyBorder="1" applyAlignment="1">
      <alignment horizontal="center" vertical="center" wrapText="1"/>
    </xf>
    <xf numFmtId="0" fontId="0" fillId="0" borderId="0" xfId="0" applyBorder="1" applyAlignment="1" applyProtection="1">
      <alignment vertical="center"/>
    </xf>
    <xf numFmtId="0" fontId="8" fillId="0" borderId="0" xfId="0" applyFont="1" applyBorder="1" applyAlignment="1">
      <alignment vertical="center"/>
    </xf>
    <xf numFmtId="0" fontId="1" fillId="0" borderId="113" xfId="2" applyFill="1" applyBorder="1" applyAlignment="1" applyProtection="1">
      <alignment vertical="center" shrinkToFit="1"/>
      <protection locked="0"/>
    </xf>
    <xf numFmtId="0" fontId="1" fillId="3" borderId="22" xfId="2" applyFill="1" applyBorder="1" applyAlignment="1" applyProtection="1">
      <alignment vertical="center" shrinkToFit="1"/>
    </xf>
    <xf numFmtId="0" fontId="1" fillId="3" borderId="13" xfId="2" applyFont="1" applyFill="1" applyBorder="1" applyAlignment="1" applyProtection="1">
      <alignment vertical="center" shrinkToFit="1"/>
    </xf>
    <xf numFmtId="0" fontId="1" fillId="3" borderId="253" xfId="2" applyFont="1" applyFill="1" applyBorder="1" applyAlignment="1" applyProtection="1">
      <alignment vertical="center" shrinkToFit="1"/>
    </xf>
    <xf numFmtId="0" fontId="0" fillId="0" borderId="253" xfId="0" applyBorder="1">
      <alignment vertical="center"/>
    </xf>
    <xf numFmtId="0" fontId="4" fillId="0" borderId="0" xfId="0" applyFont="1" applyAlignment="1">
      <alignment horizontal="center" vertical="center"/>
    </xf>
    <xf numFmtId="0" fontId="0" fillId="8" borderId="93" xfId="0" applyFill="1" applyBorder="1" applyAlignment="1">
      <alignment horizontal="center" vertical="center"/>
    </xf>
    <xf numFmtId="0" fontId="0" fillId="8" borderId="185" xfId="0" applyFill="1" applyBorder="1" applyAlignment="1">
      <alignment horizontal="center" vertical="center"/>
    </xf>
    <xf numFmtId="0" fontId="0" fillId="8" borderId="97" xfId="0" applyFill="1" applyBorder="1" applyAlignment="1">
      <alignment horizontal="center" vertical="center"/>
    </xf>
    <xf numFmtId="0" fontId="0" fillId="8" borderId="186" xfId="0" applyFill="1" applyBorder="1" applyAlignment="1">
      <alignment horizontal="center" vertical="center"/>
    </xf>
    <xf numFmtId="0" fontId="0" fillId="8" borderId="92" xfId="0" applyFill="1" applyBorder="1" applyAlignment="1">
      <alignment horizontal="center" vertical="center" wrapText="1"/>
    </xf>
    <xf numFmtId="0" fontId="0" fillId="8" borderId="86" xfId="0" applyFill="1" applyBorder="1" applyAlignment="1">
      <alignment horizontal="center" vertical="center"/>
    </xf>
    <xf numFmtId="0" fontId="0" fillId="8" borderId="92" xfId="0" applyFill="1" applyBorder="1" applyAlignment="1">
      <alignment horizontal="center" vertical="center"/>
    </xf>
    <xf numFmtId="0" fontId="0" fillId="8" borderId="187" xfId="0" applyFill="1" applyBorder="1" applyAlignment="1">
      <alignment horizontal="center" vertical="center"/>
    </xf>
    <xf numFmtId="0" fontId="0" fillId="8" borderId="61" xfId="0" applyFill="1" applyBorder="1" applyAlignment="1">
      <alignment horizontal="center" vertical="center"/>
    </xf>
    <xf numFmtId="0" fontId="0" fillId="8" borderId="113" xfId="0" applyFill="1" applyBorder="1" applyAlignment="1">
      <alignment horizontal="center" vertical="center"/>
    </xf>
    <xf numFmtId="0" fontId="0" fillId="8" borderId="114" xfId="0" applyFill="1" applyBorder="1" applyAlignment="1">
      <alignment horizontal="center" vertical="center"/>
    </xf>
    <xf numFmtId="0" fontId="0" fillId="8" borderId="36" xfId="0" applyFill="1" applyBorder="1" applyAlignment="1">
      <alignment horizontal="center" vertical="center"/>
    </xf>
    <xf numFmtId="0" fontId="0" fillId="8" borderId="115" xfId="0" applyFill="1" applyBorder="1" applyAlignment="1">
      <alignment horizontal="center" vertical="center" wrapText="1"/>
    </xf>
    <xf numFmtId="0" fontId="0" fillId="8" borderId="36" xfId="0" applyFill="1" applyBorder="1" applyAlignment="1">
      <alignment horizontal="center" vertical="center" wrapText="1"/>
    </xf>
    <xf numFmtId="0" fontId="0" fillId="8" borderId="40" xfId="0" applyFill="1" applyBorder="1" applyAlignment="1">
      <alignment horizontal="center" vertical="center"/>
    </xf>
    <xf numFmtId="0" fontId="0" fillId="8" borderId="115" xfId="0" applyFill="1" applyBorder="1" applyAlignment="1">
      <alignment horizontal="center" vertical="center"/>
    </xf>
    <xf numFmtId="0" fontId="0" fillId="8" borderId="188" xfId="0" applyFill="1" applyBorder="1" applyAlignment="1">
      <alignment horizontal="center" vertical="center"/>
    </xf>
    <xf numFmtId="0" fontId="0" fillId="8" borderId="121" xfId="0" applyFill="1" applyBorder="1" applyAlignment="1">
      <alignment horizontal="center" vertical="center"/>
    </xf>
    <xf numFmtId="0" fontId="0" fillId="8" borderId="119" xfId="0" applyFill="1" applyBorder="1" applyAlignment="1">
      <alignment horizontal="center" vertical="center"/>
    </xf>
    <xf numFmtId="0" fontId="0" fillId="8" borderId="120" xfId="0" applyFill="1" applyBorder="1" applyAlignment="1">
      <alignment horizontal="center" vertical="center"/>
    </xf>
    <xf numFmtId="0" fontId="0" fillId="8" borderId="118" xfId="0" applyFill="1" applyBorder="1" applyAlignment="1">
      <alignment horizontal="center" vertical="center"/>
    </xf>
    <xf numFmtId="0" fontId="0" fillId="8" borderId="122" xfId="0" applyFill="1" applyBorder="1" applyAlignment="1">
      <alignment horizontal="center" vertical="center" wrapText="1"/>
    </xf>
    <xf numFmtId="0" fontId="0" fillId="8" borderId="122" xfId="0" applyFill="1" applyBorder="1" applyAlignment="1">
      <alignment horizontal="center" vertical="center"/>
    </xf>
    <xf numFmtId="0" fontId="0" fillId="8" borderId="157" xfId="0" applyFill="1" applyBorder="1" applyAlignment="1">
      <alignment horizontal="center" vertical="center"/>
    </xf>
    <xf numFmtId="0" fontId="0" fillId="8" borderId="86" xfId="0" applyFill="1" applyBorder="1" applyAlignment="1">
      <alignment horizontal="right" vertical="center"/>
    </xf>
    <xf numFmtId="0" fontId="1" fillId="8" borderId="9" xfId="0" applyFont="1" applyFill="1" applyBorder="1" applyAlignment="1" applyProtection="1">
      <alignment horizontal="center" vertical="center" wrapText="1"/>
      <protection locked="0"/>
    </xf>
    <xf numFmtId="0" fontId="0" fillId="8" borderId="90" xfId="0" applyFill="1" applyBorder="1" applyAlignment="1">
      <alignment horizontal="center" vertical="center"/>
    </xf>
    <xf numFmtId="0" fontId="0" fillId="8" borderId="86" xfId="0" applyFill="1" applyBorder="1" applyAlignment="1">
      <alignment horizontal="center" vertical="center" wrapText="1"/>
    </xf>
    <xf numFmtId="0" fontId="0" fillId="8" borderId="99" xfId="0" applyFill="1" applyBorder="1" applyAlignment="1">
      <alignment horizontal="center" vertical="center"/>
    </xf>
    <xf numFmtId="0" fontId="0" fillId="8" borderId="61" xfId="0" applyFill="1" applyBorder="1" applyAlignment="1">
      <alignment horizontal="right" vertical="center"/>
    </xf>
    <xf numFmtId="0" fontId="0" fillId="8" borderId="161" xfId="0" applyFill="1" applyBorder="1" applyAlignment="1">
      <alignment horizontal="center" vertical="center"/>
    </xf>
    <xf numFmtId="0" fontId="1" fillId="8" borderId="121" xfId="0" applyFont="1" applyFill="1" applyBorder="1" applyAlignment="1" applyProtection="1">
      <alignment vertical="center" shrinkToFit="1"/>
      <protection locked="0"/>
    </xf>
    <xf numFmtId="0" fontId="1" fillId="8" borderId="122" xfId="0" applyFont="1" applyFill="1" applyBorder="1" applyAlignment="1" applyProtection="1">
      <alignment horizontal="center" vertical="center" shrinkToFit="1"/>
      <protection locked="0"/>
    </xf>
    <xf numFmtId="0" fontId="1" fillId="8" borderId="118" xfId="0" applyFont="1" applyFill="1" applyBorder="1" applyAlignment="1" applyProtection="1">
      <alignment horizontal="center" vertical="center" shrinkToFit="1"/>
      <protection locked="0"/>
    </xf>
    <xf numFmtId="0" fontId="0" fillId="8" borderId="121" xfId="0" applyFill="1" applyBorder="1" applyAlignment="1" applyProtection="1">
      <alignment horizontal="center" vertical="center" shrinkToFit="1"/>
      <protection locked="0"/>
    </xf>
    <xf numFmtId="0" fontId="1" fillId="8" borderId="130" xfId="0" applyFont="1" applyFill="1" applyBorder="1" applyAlignment="1" applyProtection="1">
      <alignment horizontal="center" vertical="center" shrinkToFit="1"/>
      <protection locked="0"/>
    </xf>
    <xf numFmtId="0" fontId="1" fillId="8" borderId="120" xfId="0" applyFont="1" applyFill="1" applyBorder="1" applyAlignment="1" applyProtection="1">
      <alignment horizontal="center" vertical="center" shrinkToFit="1"/>
      <protection locked="0"/>
    </xf>
    <xf numFmtId="0" fontId="1" fillId="8" borderId="121" xfId="0" applyFont="1" applyFill="1" applyBorder="1" applyAlignment="1" applyProtection="1">
      <alignment horizontal="center" vertical="center" shrinkToFit="1"/>
      <protection locked="0"/>
    </xf>
    <xf numFmtId="0" fontId="1" fillId="8" borderId="157" xfId="0" applyFont="1" applyFill="1" applyBorder="1" applyAlignment="1" applyProtection="1">
      <alignment horizontal="center" vertical="center" shrinkToFit="1"/>
      <protection locked="0"/>
    </xf>
    <xf numFmtId="0" fontId="0" fillId="0" borderId="38" xfId="0" applyBorder="1" applyAlignment="1">
      <alignment horizontal="center" vertical="center" wrapText="1"/>
    </xf>
    <xf numFmtId="0" fontId="0" fillId="0" borderId="79" xfId="0" applyBorder="1" applyAlignment="1">
      <alignment horizontal="center" vertical="center" wrapText="1"/>
    </xf>
    <xf numFmtId="0" fontId="11" fillId="0" borderId="85" xfId="0" applyFont="1" applyBorder="1" applyAlignment="1">
      <alignment horizontal="center" vertical="center" wrapText="1"/>
    </xf>
    <xf numFmtId="0" fontId="8" fillId="0" borderId="52" xfId="0" applyFont="1" applyBorder="1" applyAlignment="1">
      <alignment horizontal="center" vertical="center"/>
    </xf>
    <xf numFmtId="0" fontId="8" fillId="0" borderId="40" xfId="0" applyFont="1" applyBorder="1" applyAlignment="1">
      <alignment horizontal="center" vertical="center"/>
    </xf>
    <xf numFmtId="0" fontId="8" fillId="0" borderId="67" xfId="0" applyFont="1" applyBorder="1" applyAlignment="1">
      <alignment horizontal="center" vertical="center"/>
    </xf>
    <xf numFmtId="0" fontId="0" fillId="0" borderId="196" xfId="0" applyBorder="1" applyAlignment="1">
      <alignment horizontal="center" vertical="center"/>
    </xf>
    <xf numFmtId="0" fontId="0" fillId="0" borderId="256" xfId="0" applyBorder="1" applyAlignment="1">
      <alignment horizontal="center" vertical="center"/>
    </xf>
    <xf numFmtId="0" fontId="0" fillId="8" borderId="59" xfId="0" applyFill="1" applyBorder="1" applyAlignment="1">
      <alignment horizontal="center" vertical="center"/>
    </xf>
    <xf numFmtId="0" fontId="0" fillId="0" borderId="257" xfId="0" applyBorder="1">
      <alignment vertical="center"/>
    </xf>
    <xf numFmtId="0" fontId="8" fillId="0" borderId="72" xfId="0" applyFont="1" applyBorder="1" applyAlignment="1">
      <alignment horizontal="center" vertical="center" wrapText="1"/>
    </xf>
    <xf numFmtId="0" fontId="1" fillId="0" borderId="0" xfId="0" applyFont="1" applyBorder="1" applyProtection="1">
      <alignment vertical="center"/>
      <protection locked="0"/>
    </xf>
    <xf numFmtId="0" fontId="1" fillId="0" borderId="0" xfId="0" applyFont="1" applyBorder="1">
      <alignment vertical="center"/>
    </xf>
    <xf numFmtId="0" fontId="1" fillId="0" borderId="259" xfId="0" applyFont="1" applyBorder="1" applyAlignment="1" applyProtection="1">
      <alignment horizontal="center" vertical="center"/>
      <protection locked="0"/>
    </xf>
    <xf numFmtId="0" fontId="1" fillId="0" borderId="260" xfId="0" applyFont="1" applyBorder="1" applyAlignment="1" applyProtection="1">
      <alignment horizontal="center" vertical="center"/>
      <protection locked="0"/>
    </xf>
    <xf numFmtId="0" fontId="0" fillId="8" borderId="195" xfId="0" applyFill="1" applyBorder="1" applyAlignment="1">
      <alignment horizontal="center" vertical="center"/>
    </xf>
    <xf numFmtId="0" fontId="0" fillId="8" borderId="196" xfId="0" applyFill="1" applyBorder="1" applyAlignment="1">
      <alignment horizontal="center" vertical="center"/>
    </xf>
    <xf numFmtId="0" fontId="1" fillId="8" borderId="256" xfId="0" applyFont="1" applyFill="1" applyBorder="1" applyProtection="1">
      <alignment vertical="center"/>
      <protection locked="0"/>
    </xf>
    <xf numFmtId="0" fontId="1" fillId="0" borderId="261" xfId="0" applyFont="1" applyBorder="1" applyAlignment="1" applyProtection="1">
      <alignment horizontal="center" vertical="center"/>
      <protection locked="0"/>
    </xf>
    <xf numFmtId="0" fontId="0" fillId="0" borderId="0" xfId="0" applyAlignment="1" applyProtection="1">
      <alignment vertical="center"/>
    </xf>
    <xf numFmtId="14" fontId="0" fillId="0" borderId="0" xfId="0" applyNumberFormat="1" applyFill="1" applyBorder="1">
      <alignment vertical="center"/>
    </xf>
    <xf numFmtId="0" fontId="0" fillId="0" borderId="0" xfId="0" applyFill="1" applyBorder="1">
      <alignment vertical="center"/>
    </xf>
    <xf numFmtId="185" fontId="1" fillId="0" borderId="131" xfId="2" applyNumberFormat="1" applyFont="1" applyFill="1" applyBorder="1" applyAlignment="1" applyProtection="1">
      <alignment horizontal="center" vertical="center" shrinkToFit="1"/>
    </xf>
    <xf numFmtId="185" fontId="1" fillId="6" borderId="61" xfId="2" applyNumberFormat="1" applyFont="1" applyFill="1" applyBorder="1" applyAlignment="1" applyProtection="1">
      <alignment horizontal="center" vertical="center" shrinkToFit="1"/>
    </xf>
    <xf numFmtId="184" fontId="1" fillId="6" borderId="36" xfId="2" applyNumberFormat="1" applyFill="1" applyBorder="1" applyAlignment="1" applyProtection="1">
      <alignment vertical="center" shrinkToFit="1"/>
    </xf>
    <xf numFmtId="0" fontId="1" fillId="6" borderId="155" xfId="2" applyFill="1" applyBorder="1" applyAlignment="1" applyProtection="1">
      <alignment vertical="center" shrinkToFit="1"/>
      <protection locked="0"/>
    </xf>
    <xf numFmtId="185" fontId="1" fillId="6" borderId="131" xfId="2" applyNumberFormat="1" applyFont="1" applyFill="1" applyBorder="1" applyAlignment="1" applyProtection="1">
      <alignment horizontal="center" vertical="center" shrinkToFit="1"/>
    </xf>
    <xf numFmtId="184" fontId="1" fillId="6" borderId="194" xfId="2" applyNumberFormat="1" applyFill="1" applyBorder="1" applyAlignment="1" applyProtection="1">
      <alignment vertical="center" shrinkToFit="1"/>
    </xf>
    <xf numFmtId="185" fontId="1" fillId="0" borderId="61" xfId="2" applyNumberFormat="1" applyFont="1" applyFill="1" applyBorder="1" applyAlignment="1" applyProtection="1">
      <alignment horizontal="center" vertical="center" shrinkToFit="1"/>
    </xf>
    <xf numFmtId="0" fontId="1" fillId="6" borderId="113" xfId="2" applyFont="1" applyFill="1" applyBorder="1" applyAlignment="1" applyProtection="1">
      <alignment vertical="center" shrinkToFit="1"/>
      <protection locked="0"/>
    </xf>
    <xf numFmtId="14" fontId="1" fillId="0" borderId="0" xfId="3" applyNumberFormat="1" applyFill="1" applyBorder="1">
      <alignment vertical="center"/>
    </xf>
    <xf numFmtId="0" fontId="1" fillId="0" borderId="0" xfId="3" applyFill="1" applyBorder="1">
      <alignment vertical="center"/>
    </xf>
    <xf numFmtId="14" fontId="1" fillId="0" borderId="0" xfId="3" applyNumberFormat="1" applyFont="1" applyFill="1" applyBorder="1">
      <alignment vertical="center"/>
    </xf>
    <xf numFmtId="0" fontId="1" fillId="6" borderId="133" xfId="2" applyFill="1" applyBorder="1" applyAlignment="1" applyProtection="1">
      <alignment vertical="center" shrinkToFit="1"/>
      <protection locked="0"/>
    </xf>
    <xf numFmtId="184" fontId="1" fillId="6" borderId="196" xfId="2" applyNumberFormat="1" applyFill="1" applyBorder="1" applyAlignment="1" applyProtection="1">
      <alignment vertical="center" shrinkToFit="1"/>
    </xf>
    <xf numFmtId="0" fontId="1" fillId="0" borderId="0" xfId="3" applyFont="1" applyFill="1" applyBorder="1">
      <alignment vertical="center"/>
    </xf>
    <xf numFmtId="0" fontId="5" fillId="0" borderId="0" xfId="3" applyFont="1" applyFill="1" applyBorder="1">
      <alignment vertical="center"/>
    </xf>
    <xf numFmtId="185" fontId="0" fillId="6" borderId="131" xfId="2" applyNumberFormat="1" applyFont="1" applyFill="1" applyBorder="1" applyAlignment="1" applyProtection="1">
      <alignment horizontal="center" vertical="center" shrinkToFit="1"/>
    </xf>
    <xf numFmtId="0" fontId="0" fillId="0" borderId="0" xfId="0" applyAlignment="1">
      <alignment vertical="center"/>
    </xf>
    <xf numFmtId="0" fontId="1" fillId="0" borderId="59"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177" xfId="0" applyFont="1" applyBorder="1" applyAlignment="1" applyProtection="1">
      <alignment horizontal="center" vertical="center" shrinkToFit="1"/>
      <protection locked="0"/>
    </xf>
    <xf numFmtId="0" fontId="0" fillId="0" borderId="137" xfId="0" applyBorder="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3" borderId="23" xfId="0" applyFill="1" applyBorder="1" applyAlignment="1" applyProtection="1">
      <alignment horizontal="center" vertical="center" wrapText="1"/>
    </xf>
    <xf numFmtId="0" fontId="0" fillId="0" borderId="135" xfId="0" applyBorder="1" applyAlignment="1" applyProtection="1">
      <alignment horizontal="center" vertical="center" wrapText="1"/>
      <protection locked="0"/>
    </xf>
    <xf numFmtId="0" fontId="0" fillId="2" borderId="137" xfId="0" applyFill="1"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106" xfId="0" applyFont="1" applyBorder="1" applyAlignment="1" applyProtection="1">
      <alignment horizontal="center" vertical="center" shrinkToFit="1"/>
      <protection locked="0"/>
    </xf>
    <xf numFmtId="0" fontId="0" fillId="0" borderId="36" xfId="0" applyFont="1" applyBorder="1" applyAlignment="1" applyProtection="1">
      <alignment horizontal="center" vertical="center" shrinkToFit="1"/>
      <protection locked="0"/>
    </xf>
    <xf numFmtId="0" fontId="1" fillId="0" borderId="59" xfId="0" applyFont="1" applyBorder="1" applyAlignment="1" applyProtection="1">
      <alignment horizontal="center" vertical="center" shrinkToFit="1"/>
      <protection locked="0"/>
    </xf>
    <xf numFmtId="0" fontId="1" fillId="0" borderId="113" xfId="0" applyFont="1" applyBorder="1" applyAlignment="1" applyProtection="1">
      <alignment horizontal="center" vertical="center" shrinkToFit="1"/>
      <protection locked="0"/>
    </xf>
    <xf numFmtId="0" fontId="1" fillId="0" borderId="119" xfId="0" applyFont="1" applyBorder="1" applyAlignment="1" applyProtection="1">
      <alignment horizontal="center" vertical="center" shrinkToFit="1"/>
      <protection locked="0"/>
    </xf>
    <xf numFmtId="0" fontId="1" fillId="0" borderId="107" xfId="0" applyFont="1" applyBorder="1" applyAlignment="1" applyProtection="1">
      <alignment horizontal="center" vertical="center" shrinkToFit="1"/>
      <protection locked="0"/>
    </xf>
    <xf numFmtId="0" fontId="0" fillId="0" borderId="275" xfId="0" applyBorder="1" applyAlignment="1">
      <alignment horizontal="left" vertical="center"/>
    </xf>
    <xf numFmtId="0" fontId="0" fillId="0" borderId="205" xfId="0" applyBorder="1" applyAlignment="1">
      <alignment horizontal="left" vertical="center" wrapText="1"/>
    </xf>
    <xf numFmtId="0" fontId="0" fillId="0" borderId="25" xfId="0" applyBorder="1" applyAlignment="1">
      <alignment horizontal="right" vertical="center"/>
    </xf>
    <xf numFmtId="0" fontId="0" fillId="0" borderId="29" xfId="0" applyBorder="1" applyAlignment="1">
      <alignment horizontal="right" vertical="center"/>
    </xf>
    <xf numFmtId="0" fontId="1" fillId="0" borderId="108" xfId="0" applyFont="1" applyBorder="1" applyAlignment="1" applyProtection="1">
      <alignment horizontal="center" vertical="center" shrinkToFit="1"/>
      <protection locked="0"/>
    </xf>
    <xf numFmtId="0" fontId="1" fillId="0" borderId="272" xfId="0" applyFont="1" applyBorder="1" applyAlignment="1" applyProtection="1">
      <alignment horizontal="center" vertical="center" shrinkToFit="1"/>
      <protection locked="0"/>
    </xf>
    <xf numFmtId="0" fontId="1" fillId="0" borderId="111" xfId="0" applyFont="1" applyBorder="1" applyAlignment="1" applyProtection="1">
      <alignment horizontal="center" vertical="center" shrinkToFit="1"/>
      <protection locked="0"/>
    </xf>
    <xf numFmtId="0" fontId="1" fillId="0" borderId="273" xfId="0" applyFont="1" applyBorder="1" applyAlignment="1" applyProtection="1">
      <alignment horizontal="center" vertical="center" shrinkToFit="1"/>
      <protection locked="0"/>
    </xf>
    <xf numFmtId="0" fontId="1" fillId="0" borderId="274" xfId="0" applyFont="1" applyBorder="1" applyAlignment="1" applyProtection="1">
      <alignment horizontal="center" vertical="center" shrinkToFit="1"/>
      <protection locked="0"/>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13" fillId="0" borderId="67" xfId="0" applyFont="1" applyBorder="1" applyAlignment="1">
      <alignment horizontal="center" vertical="center" wrapText="1"/>
    </xf>
    <xf numFmtId="0" fontId="11" fillId="0" borderId="44" xfId="0" applyFont="1" applyBorder="1" applyAlignment="1">
      <alignment horizontal="center" vertical="center" wrapText="1"/>
    </xf>
    <xf numFmtId="0" fontId="0" fillId="0" borderId="70" xfId="0" applyBorder="1" applyAlignment="1">
      <alignment horizontal="center" vertical="center"/>
    </xf>
    <xf numFmtId="0" fontId="8" fillId="0" borderId="73" xfId="0" applyFont="1" applyBorder="1" applyAlignment="1">
      <alignment horizontal="center" vertical="center" wrapText="1"/>
    </xf>
    <xf numFmtId="0" fontId="0" fillId="0" borderId="71" xfId="0" applyBorder="1" applyAlignment="1">
      <alignment horizontal="center" vertical="center"/>
    </xf>
    <xf numFmtId="0" fontId="0" fillId="0" borderId="74" xfId="0" applyBorder="1" applyAlignment="1">
      <alignment horizontal="center" vertical="center"/>
    </xf>
    <xf numFmtId="0" fontId="1" fillId="0" borderId="43" xfId="0" applyFont="1" applyBorder="1" applyAlignment="1">
      <alignment horizontal="center" vertical="center" wrapText="1"/>
    </xf>
    <xf numFmtId="0" fontId="0" fillId="0" borderId="72" xfId="0" applyBorder="1" applyAlignment="1">
      <alignment horizontal="center" vertical="center"/>
    </xf>
    <xf numFmtId="0" fontId="0" fillId="2" borderId="53" xfId="0" applyFill="1" applyBorder="1" applyAlignment="1">
      <alignment horizontal="center" vertical="center"/>
    </xf>
    <xf numFmtId="0" fontId="11" fillId="2" borderId="44" xfId="0" applyFont="1" applyFill="1" applyBorder="1" applyAlignment="1">
      <alignment horizontal="center" vertical="center" wrapText="1"/>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wrapText="1"/>
    </xf>
    <xf numFmtId="0" fontId="8" fillId="2" borderId="7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0" fillId="2" borderId="70" xfId="0"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8" fillId="2" borderId="5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67" xfId="0" applyFont="1" applyFill="1" applyBorder="1" applyAlignment="1">
      <alignment horizontal="center" vertical="center"/>
    </xf>
    <xf numFmtId="0" fontId="0" fillId="0" borderId="12" xfId="0" applyBorder="1" applyAlignment="1">
      <alignment horizontal="center" vertical="center" shrinkToFit="1"/>
    </xf>
    <xf numFmtId="0" fontId="0" fillId="0" borderId="43" xfId="0" applyBorder="1" applyAlignment="1">
      <alignment horizontal="center" vertical="center" shrinkToFit="1"/>
    </xf>
    <xf numFmtId="0" fontId="0" fillId="0" borderId="78" xfId="0" applyBorder="1" applyAlignment="1">
      <alignment horizontal="center" vertical="center" wrapText="1"/>
    </xf>
    <xf numFmtId="0" fontId="11" fillId="0" borderId="35" xfId="0" applyFont="1" applyBorder="1" applyAlignment="1">
      <alignment horizontal="left" vertical="center" wrapText="1"/>
    </xf>
    <xf numFmtId="192" fontId="0" fillId="0" borderId="23" xfId="0" applyNumberFormat="1" applyBorder="1" applyAlignment="1" applyProtection="1">
      <alignment horizontal="left" vertical="center" wrapText="1"/>
      <protection locked="0"/>
    </xf>
    <xf numFmtId="0" fontId="0" fillId="8" borderId="122" xfId="0" applyFont="1" applyFill="1" applyBorder="1" applyAlignment="1" applyProtection="1">
      <alignment horizontal="center" vertical="center" shrinkToFit="1"/>
      <protection locked="0"/>
    </xf>
    <xf numFmtId="0" fontId="0" fillId="8" borderId="118" xfId="0" applyFont="1" applyFill="1" applyBorder="1" applyAlignment="1" applyProtection="1">
      <alignment horizontal="center" vertical="center" shrinkToFit="1"/>
      <protection locked="0"/>
    </xf>
    <xf numFmtId="0" fontId="0" fillId="8" borderId="121" xfId="0" applyFont="1" applyFill="1" applyBorder="1" applyAlignment="1" applyProtection="1">
      <alignment horizontal="center" vertical="center" shrinkToFit="1"/>
      <protection locked="0"/>
    </xf>
    <xf numFmtId="0" fontId="13" fillId="8" borderId="93" xfId="0" applyFont="1" applyFill="1" applyBorder="1" applyAlignment="1">
      <alignment horizontal="left" vertical="center" wrapText="1"/>
    </xf>
    <xf numFmtId="0" fontId="13" fillId="8" borderId="121" xfId="0" applyFont="1" applyFill="1" applyBorder="1" applyAlignment="1">
      <alignment horizontal="left" vertical="center" shrinkToFit="1"/>
    </xf>
    <xf numFmtId="0" fontId="0" fillId="0" borderId="9" xfId="0" applyFill="1" applyBorder="1" applyAlignment="1">
      <alignment horizontal="center" vertical="center" wrapText="1"/>
    </xf>
    <xf numFmtId="0" fontId="0" fillId="0" borderId="23" xfId="0" applyFill="1" applyBorder="1" applyAlignment="1">
      <alignment vertical="center" wrapText="1"/>
    </xf>
    <xf numFmtId="0" fontId="0" fillId="0" borderId="23" xfId="0" applyFill="1" applyBorder="1" applyAlignment="1" applyProtection="1">
      <alignment horizontal="center" vertical="center" wrapText="1"/>
      <protection locked="0"/>
    </xf>
    <xf numFmtId="0" fontId="0" fillId="0" borderId="37" xfId="0" applyFill="1" applyBorder="1" applyAlignment="1">
      <alignment vertical="center" wrapText="1"/>
    </xf>
    <xf numFmtId="0" fontId="0" fillId="0" borderId="0" xfId="0" applyAlignment="1">
      <alignment horizontal="center" vertical="center"/>
    </xf>
    <xf numFmtId="0" fontId="1" fillId="0" borderId="61" xfId="0" applyNumberFormat="1" applyFont="1" applyBorder="1" applyAlignment="1" applyProtection="1">
      <alignment horizontal="center" vertical="center"/>
      <protection locked="0"/>
    </xf>
    <xf numFmtId="0" fontId="1" fillId="0" borderId="121" xfId="0" applyNumberFormat="1" applyFont="1" applyBorder="1" applyAlignment="1" applyProtection="1">
      <alignment horizontal="center" vertical="center"/>
      <protection locked="0"/>
    </xf>
    <xf numFmtId="0" fontId="13" fillId="2" borderId="67" xfId="0" applyFont="1" applyFill="1" applyBorder="1" applyAlignment="1">
      <alignment horizontal="center" vertical="center" wrapText="1"/>
    </xf>
    <xf numFmtId="0" fontId="3" fillId="0" borderId="0" xfId="0" applyFont="1" applyAlignment="1">
      <alignment horizontal="center" vertical="center"/>
    </xf>
    <xf numFmtId="0" fontId="25" fillId="0" borderId="156" xfId="0" applyFont="1" applyFill="1" applyBorder="1" applyAlignment="1">
      <alignment horizontal="center" vertical="center"/>
    </xf>
    <xf numFmtId="0" fontId="13" fillId="0" borderId="0" xfId="0" applyFont="1" applyAlignment="1">
      <alignment vertical="center"/>
    </xf>
    <xf numFmtId="0" fontId="0" fillId="15" borderId="30" xfId="0" applyFill="1" applyBorder="1" applyAlignment="1" applyProtection="1">
      <alignment horizontal="center" vertical="center" wrapText="1"/>
    </xf>
    <xf numFmtId="0" fontId="0" fillId="15" borderId="31" xfId="0" applyFill="1" applyBorder="1" applyAlignment="1" applyProtection="1">
      <alignment horizontal="center" vertical="center"/>
    </xf>
    <xf numFmtId="0" fontId="0" fillId="15" borderId="49" xfId="0" applyFill="1" applyBorder="1" applyAlignment="1" applyProtection="1">
      <alignment horizontal="center" vertical="center"/>
    </xf>
    <xf numFmtId="0" fontId="13" fillId="0" borderId="0" xfId="0" applyFont="1">
      <alignment vertical="center"/>
    </xf>
    <xf numFmtId="194" fontId="0" fillId="0" borderId="0" xfId="0" applyNumberFormat="1" applyAlignment="1">
      <alignment horizontal="right" vertical="center"/>
    </xf>
    <xf numFmtId="0" fontId="0" fillId="1" borderId="40" xfId="0" applyFill="1" applyBorder="1" applyAlignment="1" applyProtection="1">
      <alignment horizontal="right" vertical="center"/>
    </xf>
    <xf numFmtId="194" fontId="0" fillId="0" borderId="0" xfId="0" applyNumberFormat="1">
      <alignment vertical="center"/>
    </xf>
    <xf numFmtId="0" fontId="0" fillId="15" borderId="289" xfId="0" applyFill="1" applyBorder="1" applyAlignment="1" applyProtection="1">
      <alignment horizontal="center" vertical="center"/>
    </xf>
    <xf numFmtId="0" fontId="0" fillId="15" borderId="289" xfId="0" applyFont="1" applyFill="1" applyBorder="1" applyAlignment="1" applyProtection="1">
      <alignment horizontal="center" vertical="center" wrapText="1"/>
    </xf>
    <xf numFmtId="194" fontId="0" fillId="0" borderId="0" xfId="0" applyNumberFormat="1" applyAlignment="1">
      <alignment vertical="top"/>
    </xf>
    <xf numFmtId="198" fontId="0" fillId="0" borderId="0" xfId="0" applyNumberFormat="1" applyAlignment="1">
      <alignment horizontal="left" vertical="top"/>
    </xf>
    <xf numFmtId="198" fontId="0" fillId="0" borderId="0" xfId="0" applyNumberFormat="1" applyAlignment="1">
      <alignment horizontal="left" vertical="center"/>
    </xf>
    <xf numFmtId="0" fontId="0" fillId="0" borderId="0" xfId="0" applyBorder="1" applyAlignment="1">
      <alignment horizontal="left" vertical="center" wrapText="1"/>
    </xf>
    <xf numFmtId="0" fontId="0" fillId="0" borderId="0" xfId="0" applyAlignment="1">
      <alignment horizontal="center" vertical="center"/>
    </xf>
    <xf numFmtId="0" fontId="0" fillId="0" borderId="0" xfId="0" applyFont="1">
      <alignment vertical="center"/>
    </xf>
    <xf numFmtId="0" fontId="0" fillId="0" borderId="0" xfId="0" applyFont="1" applyAlignment="1">
      <alignment horizontal="center" vertical="center"/>
    </xf>
    <xf numFmtId="178" fontId="0" fillId="0" borderId="0" xfId="0" applyNumberFormat="1" applyFont="1" applyAlignment="1">
      <alignment horizontal="center" vertical="center"/>
    </xf>
    <xf numFmtId="0" fontId="0" fillId="0" borderId="4" xfId="0" applyFont="1" applyBorder="1" applyAlignment="1">
      <alignmen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138" xfId="0" applyFont="1" applyBorder="1" applyAlignment="1">
      <alignment horizontal="center" vertical="center" wrapText="1"/>
    </xf>
    <xf numFmtId="0" fontId="13" fillId="0" borderId="142" xfId="0" applyFont="1" applyBorder="1" applyAlignment="1">
      <alignment horizontal="center" vertical="center"/>
    </xf>
    <xf numFmtId="0" fontId="13" fillId="0" borderId="142" xfId="0" applyFont="1" applyBorder="1" applyAlignment="1">
      <alignment horizontal="center" vertical="center" wrapText="1"/>
    </xf>
    <xf numFmtId="0" fontId="13" fillId="0" borderId="139" xfId="0" applyFont="1" applyBorder="1" applyAlignment="1">
      <alignment horizontal="center" vertical="center" wrapText="1"/>
    </xf>
    <xf numFmtId="0" fontId="0" fillId="0" borderId="131" xfId="0" applyNumberFormat="1" applyFont="1" applyBorder="1" applyAlignment="1" applyProtection="1">
      <alignment vertical="center" shrinkToFit="1"/>
      <protection locked="0"/>
    </xf>
    <xf numFmtId="0" fontId="0" fillId="0" borderId="0" xfId="0" applyFont="1" applyProtection="1">
      <alignment vertical="center"/>
      <protection locked="0"/>
    </xf>
    <xf numFmtId="0" fontId="8" fillId="0" borderId="112" xfId="0" applyNumberFormat="1" applyFont="1" applyBorder="1" applyAlignment="1" applyProtection="1">
      <alignment horizontal="center" vertical="center" shrinkToFit="1"/>
      <protection locked="0"/>
    </xf>
    <xf numFmtId="0" fontId="8" fillId="0" borderId="61" xfId="0" applyNumberFormat="1" applyFont="1" applyBorder="1" applyAlignment="1" applyProtection="1">
      <alignment horizontal="center" vertical="center" shrinkToFit="1"/>
      <protection locked="0"/>
    </xf>
    <xf numFmtId="0" fontId="8" fillId="0" borderId="131" xfId="0" applyNumberFormat="1" applyFont="1" applyBorder="1" applyAlignment="1" applyProtection="1">
      <alignment horizontal="left" vertical="center" shrinkToFit="1"/>
      <protection locked="0"/>
    </xf>
    <xf numFmtId="0" fontId="0" fillId="0" borderId="61" xfId="0" applyNumberFormat="1" applyFont="1" applyBorder="1" applyAlignment="1" applyProtection="1">
      <alignment vertical="center" shrinkToFit="1"/>
      <protection locked="0"/>
    </xf>
    <xf numFmtId="0" fontId="0" fillId="0" borderId="61" xfId="0" applyNumberFormat="1" applyFont="1" applyBorder="1" applyAlignment="1" applyProtection="1">
      <alignment horizontal="center" vertical="center"/>
      <protection locked="0"/>
    </xf>
    <xf numFmtId="0" fontId="8" fillId="0" borderId="61" xfId="0" applyNumberFormat="1" applyFont="1" applyBorder="1" applyAlignment="1" applyProtection="1">
      <alignment vertical="center" shrinkToFit="1"/>
      <protection locked="0"/>
    </xf>
    <xf numFmtId="0" fontId="8" fillId="0" borderId="113" xfId="0" applyNumberFormat="1" applyFont="1" applyBorder="1" applyAlignment="1" applyProtection="1">
      <alignment vertical="center" shrinkToFit="1"/>
      <protection locked="0"/>
    </xf>
    <xf numFmtId="0" fontId="8" fillId="0" borderId="117" xfId="0" applyNumberFormat="1" applyFont="1" applyBorder="1" applyAlignment="1" applyProtection="1">
      <alignment horizontal="center" vertical="center" shrinkToFit="1"/>
      <protection locked="0"/>
    </xf>
    <xf numFmtId="0" fontId="8" fillId="0" borderId="121" xfId="0" applyNumberFormat="1" applyFont="1" applyBorder="1" applyAlignment="1" applyProtection="1">
      <alignment horizontal="center" vertical="center" shrinkToFit="1"/>
      <protection locked="0"/>
    </xf>
    <xf numFmtId="0" fontId="8" fillId="0" borderId="121" xfId="0" applyNumberFormat="1" applyFont="1" applyBorder="1" applyAlignment="1" applyProtection="1">
      <alignment horizontal="left" vertical="center" shrinkToFit="1"/>
      <protection locked="0"/>
    </xf>
    <xf numFmtId="0" fontId="0" fillId="0" borderId="121" xfId="0" applyNumberFormat="1" applyFont="1" applyBorder="1" applyAlignment="1" applyProtection="1">
      <alignment vertical="center" shrinkToFit="1"/>
      <protection locked="0"/>
    </xf>
    <xf numFmtId="0" fontId="0" fillId="0" borderId="121" xfId="0" applyNumberFormat="1" applyFont="1" applyBorder="1" applyAlignment="1" applyProtection="1">
      <alignment horizontal="center" vertical="center"/>
      <protection locked="0"/>
    </xf>
    <xf numFmtId="0" fontId="8" fillId="0" borderId="121" xfId="0" applyNumberFormat="1" applyFont="1" applyBorder="1" applyAlignment="1" applyProtection="1">
      <alignment vertical="center" shrinkToFit="1"/>
      <protection locked="0"/>
    </xf>
    <xf numFmtId="0" fontId="8" fillId="0" borderId="119" xfId="0" applyNumberFormat="1" applyFont="1" applyBorder="1" applyAlignment="1" applyProtection="1">
      <alignment vertical="center" shrinkToFit="1"/>
      <protection locked="0"/>
    </xf>
    <xf numFmtId="0" fontId="0" fillId="12" borderId="331" xfId="0" applyNumberFormat="1" applyFont="1" applyFill="1" applyBorder="1" applyAlignment="1" applyProtection="1">
      <alignment horizontal="center" vertical="center"/>
      <protection locked="0"/>
    </xf>
    <xf numFmtId="0" fontId="0" fillId="19" borderId="331" xfId="0" applyNumberFormat="1" applyFont="1" applyFill="1" applyBorder="1" applyAlignment="1" applyProtection="1">
      <alignment horizontal="center" vertical="center" shrinkToFit="1"/>
      <protection locked="0"/>
    </xf>
    <xf numFmtId="0" fontId="0" fillId="19" borderId="332" xfId="0" applyNumberFormat="1" applyFont="1" applyFill="1" applyBorder="1" applyAlignment="1" applyProtection="1">
      <alignment horizontal="center" vertical="center" shrinkToFit="1"/>
      <protection locked="0"/>
    </xf>
    <xf numFmtId="0" fontId="8" fillId="0" borderId="194" xfId="0" applyNumberFormat="1" applyFont="1" applyBorder="1" applyAlignment="1" applyProtection="1">
      <alignment horizontal="center" vertical="center" shrinkToFit="1"/>
      <protection locked="0"/>
    </xf>
    <xf numFmtId="0" fontId="8" fillId="0" borderId="131" xfId="0" applyNumberFormat="1" applyFont="1" applyBorder="1" applyAlignment="1" applyProtection="1">
      <alignment horizontal="center" vertical="center" shrinkToFit="1"/>
      <protection locked="0"/>
    </xf>
    <xf numFmtId="0" fontId="0" fillId="0" borderId="131" xfId="0" applyNumberFormat="1" applyFont="1" applyBorder="1" applyAlignment="1" applyProtection="1">
      <alignment horizontal="center" vertical="center"/>
      <protection locked="0"/>
    </xf>
    <xf numFmtId="0" fontId="8" fillId="0" borderId="131" xfId="0" applyNumberFormat="1" applyFont="1" applyBorder="1" applyAlignment="1" applyProtection="1">
      <alignment vertical="center" shrinkToFit="1"/>
      <protection locked="0"/>
    </xf>
    <xf numFmtId="0" fontId="8" fillId="0" borderId="132" xfId="0" applyNumberFormat="1" applyFont="1" applyBorder="1" applyAlignment="1" applyProtection="1">
      <alignment vertical="center" shrinkToFit="1"/>
      <protection locked="0"/>
    </xf>
    <xf numFmtId="0" fontId="8" fillId="0" borderId="334" xfId="0" applyNumberFormat="1" applyFont="1" applyBorder="1" applyAlignment="1" applyProtection="1">
      <alignment horizontal="center" vertical="center" shrinkToFit="1"/>
      <protection locked="0"/>
    </xf>
    <xf numFmtId="0" fontId="8" fillId="0" borderId="133" xfId="0" applyNumberFormat="1" applyFont="1" applyBorder="1" applyAlignment="1" applyProtection="1">
      <alignment horizontal="center" vertical="center" shrinkToFit="1"/>
      <protection locked="0"/>
    </xf>
    <xf numFmtId="0" fontId="8" fillId="0" borderId="134" xfId="0" applyNumberFormat="1" applyFont="1" applyBorder="1" applyAlignment="1" applyProtection="1">
      <alignment horizontal="center" vertical="center" shrinkToFit="1"/>
      <protection locked="0"/>
    </xf>
    <xf numFmtId="0" fontId="0" fillId="12" borderId="333" xfId="0" applyNumberFormat="1" applyFont="1" applyFill="1" applyBorder="1" applyAlignment="1" applyProtection="1">
      <alignment horizontal="center" vertical="center" shrinkToFit="1"/>
      <protection locked="0"/>
    </xf>
    <xf numFmtId="0" fontId="8" fillId="0" borderId="61" xfId="0" applyNumberFormat="1" applyFont="1" applyBorder="1" applyAlignment="1" applyProtection="1">
      <alignment horizontal="left" vertical="center" shrinkToFit="1"/>
      <protection locked="0"/>
    </xf>
    <xf numFmtId="0" fontId="8" fillId="0" borderId="335" xfId="0" applyNumberFormat="1" applyFont="1" applyBorder="1" applyAlignment="1" applyProtection="1">
      <alignment horizontal="left" vertical="center" shrinkToFit="1"/>
      <protection locked="0"/>
    </xf>
    <xf numFmtId="0" fontId="0" fillId="0" borderId="131" xfId="0" applyNumberFormat="1" applyFont="1" applyBorder="1" applyAlignment="1" applyProtection="1">
      <alignment horizontal="center" vertical="center" shrinkToFit="1"/>
      <protection locked="0"/>
    </xf>
    <xf numFmtId="0" fontId="0" fillId="0" borderId="61" xfId="0" applyNumberFormat="1" applyFont="1" applyBorder="1" applyAlignment="1" applyProtection="1">
      <alignment horizontal="center" vertical="center" shrinkToFit="1"/>
      <protection locked="0"/>
    </xf>
    <xf numFmtId="0" fontId="0" fillId="0" borderId="121" xfId="0" applyNumberFormat="1" applyFont="1" applyBorder="1" applyAlignment="1" applyProtection="1">
      <alignment horizontal="center" vertical="center" shrinkToFit="1"/>
      <protection locked="0"/>
    </xf>
    <xf numFmtId="0" fontId="0" fillId="12" borderId="338" xfId="0" applyNumberFormat="1" applyFont="1" applyFill="1" applyBorder="1" applyAlignment="1" applyProtection="1">
      <alignment horizontal="center" vertical="center"/>
      <protection locked="0"/>
    </xf>
    <xf numFmtId="0" fontId="0" fillId="19" borderId="338" xfId="0" applyNumberFormat="1" applyFont="1" applyFill="1" applyBorder="1" applyAlignment="1" applyProtection="1">
      <alignment horizontal="center" vertical="center" shrinkToFit="1"/>
      <protection locked="0"/>
    </xf>
    <xf numFmtId="0" fontId="0" fillId="19" borderId="339" xfId="0" applyNumberFormat="1" applyFont="1" applyFill="1" applyBorder="1" applyAlignment="1" applyProtection="1">
      <alignment horizontal="center" vertical="center" shrinkToFit="1"/>
      <protection locked="0"/>
    </xf>
    <xf numFmtId="0" fontId="0" fillId="12" borderId="340" xfId="0" applyNumberFormat="1" applyFont="1" applyFill="1" applyBorder="1" applyAlignment="1" applyProtection="1">
      <alignment horizontal="center" vertical="center" shrinkToFit="1"/>
      <protection locked="0"/>
    </xf>
    <xf numFmtId="0" fontId="0" fillId="0" borderId="0" xfId="0" applyFont="1" applyAlignment="1">
      <alignment horizontal="right" vertical="center"/>
    </xf>
    <xf numFmtId="0" fontId="13" fillId="0" borderId="341" xfId="0" applyFont="1" applyBorder="1" applyAlignment="1">
      <alignment vertical="center"/>
    </xf>
    <xf numFmtId="0" fontId="13" fillId="0" borderId="0" xfId="0" applyFont="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pplyProtection="1">
      <alignment horizontal="center" vertical="center"/>
      <protection locked="0"/>
    </xf>
    <xf numFmtId="199" fontId="0" fillId="0" borderId="0" xfId="0" applyNumberFormat="1" applyFont="1" applyBorder="1" applyAlignment="1" applyProtection="1">
      <alignment horizontal="center" vertical="center"/>
      <protection locked="0"/>
    </xf>
    <xf numFmtId="0" fontId="0" fillId="0" borderId="0" xfId="0" applyFont="1" applyBorder="1">
      <alignment vertical="center"/>
    </xf>
    <xf numFmtId="0" fontId="33" fillId="0" borderId="0" xfId="0" applyFont="1" applyAlignment="1">
      <alignment horizontal="left" vertical="center"/>
    </xf>
    <xf numFmtId="0" fontId="0" fillId="0" borderId="0" xfId="0" applyFont="1" applyAlignment="1">
      <alignment vertical="center"/>
    </xf>
    <xf numFmtId="0" fontId="7" fillId="0" borderId="0" xfId="0" applyFont="1" applyAlignment="1">
      <alignment vertical="center"/>
    </xf>
    <xf numFmtId="0" fontId="0" fillId="12" borderId="0" xfId="0" applyFont="1" applyFill="1" applyBorder="1" applyAlignment="1">
      <alignment horizontal="right" vertical="center"/>
    </xf>
    <xf numFmtId="0" fontId="0" fillId="0" borderId="0" xfId="0" applyFont="1" applyAlignment="1">
      <alignment horizontal="left" vertical="center"/>
    </xf>
    <xf numFmtId="0" fontId="0" fillId="0" borderId="299" xfId="0" applyFont="1" applyBorder="1" applyAlignment="1">
      <alignment vertical="center"/>
    </xf>
    <xf numFmtId="0" fontId="13" fillId="0" borderId="299" xfId="0" applyFont="1" applyBorder="1" applyAlignment="1">
      <alignment vertical="center"/>
    </xf>
    <xf numFmtId="0" fontId="0" fillId="0" borderId="185" xfId="0" applyFont="1" applyFill="1" applyBorder="1" applyAlignment="1">
      <alignment horizontal="center" vertical="center" shrinkToFit="1"/>
    </xf>
    <xf numFmtId="0" fontId="0" fillId="0" borderId="299"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304" xfId="0" applyFont="1" applyFill="1" applyBorder="1" applyAlignment="1">
      <alignment horizontal="center" vertical="center" wrapText="1" shrinkToFit="1"/>
    </xf>
    <xf numFmtId="0" fontId="0" fillId="0" borderId="307" xfId="0" applyFont="1" applyFill="1" applyBorder="1" applyAlignment="1">
      <alignment horizontal="center" vertical="center" shrinkToFit="1"/>
    </xf>
    <xf numFmtId="0" fontId="0" fillId="8" borderId="308" xfId="0" applyFont="1" applyFill="1" applyBorder="1" applyAlignment="1">
      <alignment horizontal="center" vertical="center"/>
    </xf>
    <xf numFmtId="0" fontId="0" fillId="8" borderId="309" xfId="0" applyFont="1" applyFill="1" applyBorder="1" applyAlignment="1">
      <alignment horizontal="center" vertical="center"/>
    </xf>
    <xf numFmtId="0" fontId="0" fillId="8" borderId="301" xfId="0" applyFont="1" applyFill="1" applyBorder="1" applyAlignment="1">
      <alignment horizontal="center" vertical="center"/>
    </xf>
    <xf numFmtId="0" fontId="0" fillId="8" borderId="310" xfId="0" applyFont="1" applyFill="1" applyBorder="1" applyAlignment="1">
      <alignment horizontal="center" vertical="center"/>
    </xf>
    <xf numFmtId="0" fontId="0" fillId="8" borderId="309" xfId="0" applyFont="1" applyFill="1" applyBorder="1" applyAlignment="1">
      <alignment horizontal="center" vertical="center" wrapText="1"/>
    </xf>
    <xf numFmtId="0" fontId="0" fillId="8" borderId="311" xfId="0" applyFont="1" applyFill="1" applyBorder="1" applyAlignment="1">
      <alignment horizontal="center" vertical="center" wrapText="1"/>
    </xf>
    <xf numFmtId="0" fontId="0" fillId="0" borderId="290" xfId="0" applyFont="1" applyBorder="1" applyAlignment="1">
      <alignment horizontal="center" vertical="center"/>
    </xf>
    <xf numFmtId="0" fontId="0" fillId="0" borderId="312" xfId="0" applyFont="1" applyBorder="1" applyAlignment="1">
      <alignment horizontal="center" vertical="center"/>
    </xf>
    <xf numFmtId="0" fontId="0" fillId="0" borderId="313" xfId="0" applyFont="1" applyBorder="1" applyAlignment="1">
      <alignment horizontal="center" vertical="center"/>
    </xf>
    <xf numFmtId="0" fontId="0" fillId="0" borderId="314" xfId="0" applyFont="1" applyBorder="1" applyAlignment="1">
      <alignment horizontal="center" vertical="center"/>
    </xf>
    <xf numFmtId="0" fontId="0" fillId="0" borderId="315" xfId="0" applyFont="1" applyBorder="1" applyAlignment="1">
      <alignment horizontal="center" vertical="center"/>
    </xf>
    <xf numFmtId="0" fontId="0" fillId="0" borderId="316" xfId="0" applyFont="1" applyBorder="1" applyAlignment="1">
      <alignment horizontal="center" vertical="center"/>
    </xf>
    <xf numFmtId="0" fontId="0" fillId="0" borderId="288" xfId="0" applyFont="1" applyBorder="1" applyAlignment="1">
      <alignment horizontal="center" vertical="center"/>
    </xf>
    <xf numFmtId="0" fontId="0" fillId="0" borderId="113" xfId="0" applyFont="1" applyBorder="1" applyAlignment="1">
      <alignment horizontal="center" vertical="center"/>
    </xf>
    <xf numFmtId="0" fontId="0" fillId="0" borderId="61" xfId="0" applyFont="1" applyBorder="1" applyAlignment="1">
      <alignment horizontal="center" vertical="center"/>
    </xf>
    <xf numFmtId="0" fontId="0" fillId="0" borderId="317" xfId="0" applyFont="1" applyBorder="1" applyAlignment="1">
      <alignment horizontal="center" vertical="center"/>
    </xf>
    <xf numFmtId="0" fontId="0" fillId="0" borderId="318" xfId="0" applyFont="1" applyBorder="1" applyAlignment="1">
      <alignment horizontal="center" vertical="center"/>
    </xf>
    <xf numFmtId="0" fontId="0" fillId="0" borderId="269" xfId="0" applyFont="1" applyBorder="1" applyAlignment="1">
      <alignment horizontal="center" vertical="center"/>
    </xf>
    <xf numFmtId="0" fontId="0" fillId="0" borderId="319" xfId="0" applyFont="1" applyBorder="1" applyAlignment="1">
      <alignment horizontal="center" vertical="center"/>
    </xf>
    <xf numFmtId="0" fontId="0" fillId="0" borderId="258" xfId="0" applyFont="1" applyBorder="1" applyAlignment="1">
      <alignment horizontal="center" vertical="center"/>
    </xf>
    <xf numFmtId="0" fontId="0" fillId="0" borderId="320" xfId="0" applyFont="1" applyBorder="1" applyAlignment="1">
      <alignment horizontal="center" vertical="center"/>
    </xf>
    <xf numFmtId="0" fontId="0" fillId="0" borderId="321" xfId="0" applyFont="1" applyBorder="1" applyAlignment="1">
      <alignment horizontal="center" vertical="center"/>
    </xf>
    <xf numFmtId="0" fontId="0" fillId="0" borderId="270" xfId="0" applyFont="1" applyBorder="1" applyAlignment="1">
      <alignment horizontal="center" vertical="center"/>
    </xf>
    <xf numFmtId="0" fontId="0" fillId="18" borderId="323" xfId="0" applyFont="1" applyFill="1" applyBorder="1" applyAlignment="1">
      <alignment vertical="center"/>
    </xf>
    <xf numFmtId="0" fontId="0" fillId="0" borderId="323" xfId="0" applyFont="1" applyFill="1" applyBorder="1" applyAlignment="1">
      <alignment horizontal="left" vertical="center"/>
    </xf>
    <xf numFmtId="0" fontId="0" fillId="0" borderId="299" xfId="0" applyFont="1" applyFill="1" applyBorder="1" applyAlignment="1">
      <alignment horizontal="center" vertical="center"/>
    </xf>
    <xf numFmtId="0" fontId="0" fillId="18" borderId="299" xfId="0" applyFont="1" applyFill="1" applyBorder="1" applyAlignment="1">
      <alignment vertical="center"/>
    </xf>
    <xf numFmtId="0" fontId="0" fillId="0" borderId="299" xfId="0" applyFont="1" applyFill="1" applyBorder="1" applyAlignment="1">
      <alignment horizontal="left" vertical="center"/>
    </xf>
    <xf numFmtId="0" fontId="0" fillId="0" borderId="324" xfId="0" applyFont="1" applyFill="1" applyBorder="1" applyAlignment="1">
      <alignment horizontal="center" vertical="center"/>
    </xf>
    <xf numFmtId="0" fontId="34" fillId="0" borderId="0" xfId="0" applyFont="1" applyAlignment="1">
      <alignment horizontal="left" vertical="center"/>
    </xf>
    <xf numFmtId="185" fontId="0" fillId="0" borderId="131" xfId="2" applyNumberFormat="1" applyFont="1" applyFill="1" applyBorder="1" applyAlignment="1" applyProtection="1">
      <alignment horizontal="center" vertical="center" shrinkToFit="1"/>
    </xf>
    <xf numFmtId="0" fontId="0" fillId="0" borderId="113" xfId="2" applyFont="1" applyFill="1" applyBorder="1" applyAlignment="1" applyProtection="1">
      <alignment vertical="center" shrinkToFit="1"/>
      <protection locked="0"/>
    </xf>
    <xf numFmtId="0" fontId="0" fillId="0" borderId="0" xfId="2" applyFont="1" applyFill="1" applyBorder="1" applyAlignment="1" applyProtection="1">
      <alignment vertical="center" shrinkToFit="1"/>
      <protection locked="0"/>
    </xf>
    <xf numFmtId="0" fontId="13" fillId="0" borderId="142" xfId="0" applyFont="1" applyFill="1" applyBorder="1" applyAlignment="1">
      <alignment horizontal="center" vertical="center" wrapText="1"/>
    </xf>
    <xf numFmtId="179" fontId="0" fillId="20" borderId="31" xfId="0" applyNumberFormat="1" applyFont="1" applyFill="1" applyBorder="1" applyAlignment="1">
      <alignment horizontal="center" vertical="center" wrapText="1" shrinkToFit="1"/>
    </xf>
    <xf numFmtId="179" fontId="0" fillId="20" borderId="61" xfId="0" applyNumberFormat="1" applyFont="1" applyFill="1" applyBorder="1" applyAlignment="1">
      <alignment horizontal="center" vertical="center" wrapText="1" shrinkToFit="1"/>
    </xf>
    <xf numFmtId="179" fontId="0" fillId="20" borderId="9" xfId="0" applyNumberFormat="1" applyFont="1" applyFill="1" applyBorder="1" applyAlignment="1">
      <alignment horizontal="center" vertical="center" wrapText="1" shrinkToFit="1"/>
    </xf>
    <xf numFmtId="0" fontId="13" fillId="0" borderId="48" xfId="0" applyFont="1" applyFill="1" applyBorder="1" applyAlignment="1">
      <alignment horizontal="center" vertical="center" wrapText="1"/>
    </xf>
    <xf numFmtId="0" fontId="8" fillId="20" borderId="325" xfId="0" applyNumberFormat="1" applyFont="1" applyFill="1" applyBorder="1" applyAlignment="1">
      <alignment horizontal="center" vertical="center" shrinkToFit="1"/>
    </xf>
    <xf numFmtId="0" fontId="8" fillId="20" borderId="131" xfId="0" applyNumberFormat="1" applyFont="1" applyFill="1" applyBorder="1" applyAlignment="1">
      <alignment horizontal="center" vertical="center" shrinkToFit="1"/>
    </xf>
    <xf numFmtId="0" fontId="0" fillId="20" borderId="131" xfId="0" applyNumberFormat="1" applyFont="1" applyFill="1" applyBorder="1" applyAlignment="1">
      <alignment horizontal="center" vertical="center" shrinkToFit="1"/>
    </xf>
    <xf numFmtId="0" fontId="0" fillId="20" borderId="131" xfId="0" applyNumberFormat="1" applyFont="1" applyFill="1" applyBorder="1" applyAlignment="1" applyProtection="1">
      <alignment vertical="center" shrinkToFit="1"/>
      <protection locked="0"/>
    </xf>
    <xf numFmtId="0" fontId="0" fillId="20" borderId="131" xfId="0" applyNumberFormat="1" applyFont="1" applyFill="1" applyBorder="1" applyAlignment="1">
      <alignment vertical="center" shrinkToFit="1"/>
    </xf>
    <xf numFmtId="0" fontId="13" fillId="20" borderId="132" xfId="0" applyNumberFormat="1" applyFont="1" applyFill="1" applyBorder="1" applyAlignment="1">
      <alignment vertical="center" shrinkToFit="1"/>
    </xf>
    <xf numFmtId="0" fontId="8" fillId="20" borderId="181" xfId="0" applyNumberFormat="1" applyFont="1" applyFill="1" applyBorder="1" applyAlignment="1">
      <alignment horizontal="center" vertical="center" shrinkToFit="1"/>
    </xf>
    <xf numFmtId="0" fontId="8" fillId="20" borderId="61" xfId="0" applyNumberFormat="1" applyFont="1" applyFill="1" applyBorder="1" applyAlignment="1">
      <alignment horizontal="center" vertical="center" shrinkToFit="1"/>
    </xf>
    <xf numFmtId="0" fontId="0" fillId="20" borderId="61" xfId="0" applyNumberFormat="1" applyFont="1" applyFill="1" applyBorder="1" applyAlignment="1">
      <alignment horizontal="center" vertical="center" shrinkToFit="1"/>
    </xf>
    <xf numFmtId="0" fontId="0" fillId="20" borderId="61" xfId="0" applyNumberFormat="1" applyFont="1" applyFill="1" applyBorder="1" applyAlignment="1">
      <alignment vertical="center" shrinkToFit="1"/>
    </xf>
    <xf numFmtId="0" fontId="13" fillId="20" borderId="113" xfId="0" applyNumberFormat="1" applyFont="1" applyFill="1" applyBorder="1" applyAlignment="1">
      <alignment vertical="center" shrinkToFit="1"/>
    </xf>
    <xf numFmtId="0" fontId="0" fillId="20" borderId="182" xfId="0" applyNumberFormat="1" applyFont="1" applyFill="1" applyBorder="1" applyAlignment="1">
      <alignment horizontal="center" vertical="center" shrinkToFit="1"/>
    </xf>
    <xf numFmtId="0" fontId="8" fillId="20" borderId="143" xfId="0" applyNumberFormat="1" applyFont="1" applyFill="1" applyBorder="1" applyAlignment="1">
      <alignment horizontal="center" vertical="center" shrinkToFit="1"/>
    </xf>
    <xf numFmtId="0" fontId="8" fillId="20" borderId="9" xfId="0" applyNumberFormat="1" applyFont="1" applyFill="1" applyBorder="1" applyAlignment="1">
      <alignment horizontal="center" vertical="center" shrinkToFit="1"/>
    </xf>
    <xf numFmtId="0" fontId="0" fillId="20" borderId="9" xfId="0" applyNumberFormat="1" applyFont="1" applyFill="1" applyBorder="1" applyAlignment="1">
      <alignment horizontal="center" vertical="center" shrinkToFit="1"/>
    </xf>
    <xf numFmtId="0" fontId="0" fillId="20" borderId="9" xfId="0" applyNumberFormat="1" applyFont="1" applyFill="1" applyBorder="1" applyAlignment="1">
      <alignment vertical="center" shrinkToFit="1"/>
    </xf>
    <xf numFmtId="0" fontId="13" fillId="20" borderId="177" xfId="0" applyNumberFormat="1" applyFont="1" applyFill="1" applyBorder="1" applyAlignment="1">
      <alignment vertical="center" shrinkToFit="1"/>
    </xf>
    <xf numFmtId="179" fontId="8" fillId="20" borderId="343" xfId="0" applyNumberFormat="1" applyFont="1" applyFill="1" applyBorder="1" applyAlignment="1" applyProtection="1">
      <alignment horizontal="center" vertical="center" shrinkToFit="1"/>
      <protection locked="0"/>
    </xf>
    <xf numFmtId="179" fontId="8" fillId="20" borderId="112" xfId="0" applyNumberFormat="1" applyFont="1" applyFill="1" applyBorder="1" applyAlignment="1" applyProtection="1">
      <alignment horizontal="center" vertical="center" shrinkToFit="1"/>
      <protection locked="0"/>
    </xf>
    <xf numFmtId="179" fontId="8" fillId="20" borderId="344" xfId="0" applyNumberFormat="1" applyFont="1" applyFill="1" applyBorder="1" applyAlignment="1" applyProtection="1">
      <alignment horizontal="center" vertical="center" shrinkToFit="1"/>
      <protection locked="0"/>
    </xf>
    <xf numFmtId="179" fontId="0" fillId="20" borderId="22" xfId="0" applyNumberFormat="1" applyFont="1" applyFill="1" applyBorder="1" applyAlignment="1" applyProtection="1">
      <alignment horizontal="center" vertical="center" shrinkToFit="1"/>
      <protection locked="0"/>
    </xf>
    <xf numFmtId="179" fontId="0" fillId="20" borderId="342" xfId="0" applyNumberFormat="1" applyFont="1" applyFill="1" applyBorder="1" applyAlignment="1" applyProtection="1">
      <alignment horizontal="center" vertical="center" shrinkToFit="1"/>
      <protection locked="0"/>
    </xf>
    <xf numFmtId="0" fontId="0" fillId="0" borderId="137" xfId="0" applyBorder="1" applyAlignment="1">
      <alignment horizontal="center" vertical="center" shrinkToFit="1"/>
    </xf>
    <xf numFmtId="0" fontId="1" fillId="0" borderId="135" xfId="0" applyFont="1" applyBorder="1" applyAlignment="1">
      <alignment horizontal="center" vertical="center" wrapText="1"/>
    </xf>
    <xf numFmtId="0" fontId="0" fillId="0" borderId="281" xfId="0" applyBorder="1" applyAlignment="1">
      <alignment horizontal="center" vertical="center" wrapText="1"/>
    </xf>
    <xf numFmtId="0" fontId="35" fillId="0" borderId="0" xfId="2" applyFont="1" applyFill="1" applyBorder="1" applyAlignment="1" applyProtection="1">
      <alignment vertical="center" shrinkToFit="1"/>
    </xf>
    <xf numFmtId="0" fontId="36" fillId="0" borderId="0" xfId="2" applyFont="1" applyFill="1" applyBorder="1" applyAlignment="1" applyProtection="1">
      <alignment horizontal="right" vertical="center"/>
    </xf>
    <xf numFmtId="0" fontId="36" fillId="0" borderId="0" xfId="2" applyFont="1" applyFill="1" applyBorder="1" applyAlignment="1" applyProtection="1">
      <alignment vertical="center"/>
    </xf>
    <xf numFmtId="0" fontId="0" fillId="0" borderId="155" xfId="2" applyFont="1" applyFill="1" applyBorder="1" applyAlignment="1" applyProtection="1">
      <alignment vertical="center" shrinkToFit="1"/>
      <protection locked="0"/>
    </xf>
    <xf numFmtId="0" fontId="8" fillId="18" borderId="61" xfId="0" applyFont="1" applyFill="1" applyBorder="1" applyAlignment="1">
      <alignment horizontal="center" vertical="center" wrapText="1"/>
    </xf>
    <xf numFmtId="0" fontId="28" fillId="18" borderId="137" xfId="0" applyFont="1" applyFill="1" applyBorder="1" applyAlignment="1">
      <alignment horizontal="center" vertical="center"/>
    </xf>
    <xf numFmtId="0" fontId="28" fillId="18" borderId="135" xfId="0" applyFont="1" applyFill="1" applyBorder="1" applyAlignment="1">
      <alignment horizontal="center" vertical="center"/>
    </xf>
    <xf numFmtId="0" fontId="28" fillId="18" borderId="136" xfId="0" applyFont="1" applyFill="1" applyBorder="1" applyAlignment="1">
      <alignment horizontal="center" vertical="center"/>
    </xf>
    <xf numFmtId="176" fontId="1" fillId="20" borderId="147" xfId="1" applyNumberFormat="1" applyFont="1" applyFill="1" applyBorder="1" applyAlignment="1">
      <alignment horizontal="center" vertical="center"/>
    </xf>
    <xf numFmtId="176" fontId="1" fillId="20" borderId="147" xfId="1" applyNumberFormat="1" applyFont="1" applyFill="1" applyBorder="1" applyAlignment="1">
      <alignment horizontal="right" vertical="center"/>
    </xf>
    <xf numFmtId="176" fontId="1" fillId="20" borderId="148" xfId="1" applyNumberFormat="1" applyFont="1" applyFill="1" applyBorder="1" applyAlignment="1">
      <alignment horizontal="center" vertical="center"/>
    </xf>
    <xf numFmtId="0" fontId="0" fillId="20" borderId="1" xfId="0" applyNumberFormat="1" applyFont="1" applyFill="1" applyBorder="1" applyAlignment="1">
      <alignment horizontal="center" vertical="center" shrinkToFit="1"/>
    </xf>
    <xf numFmtId="0" fontId="1" fillId="3" borderId="335" xfId="2" applyFill="1" applyBorder="1" applyAlignment="1" applyProtection="1">
      <alignment vertical="center" shrinkToFit="1"/>
    </xf>
    <xf numFmtId="176" fontId="0" fillId="20" borderId="146" xfId="1" applyNumberFormat="1" applyFont="1" applyFill="1" applyBorder="1" applyAlignment="1">
      <alignment horizontal="left" vertical="center"/>
    </xf>
    <xf numFmtId="0" fontId="0" fillId="1" borderId="11" xfId="0" applyNumberFormat="1" applyFill="1" applyBorder="1" applyAlignment="1" applyProtection="1">
      <alignment horizontal="center" vertical="center"/>
    </xf>
    <xf numFmtId="0" fontId="0" fillId="15" borderId="0" xfId="0" applyFill="1" applyBorder="1" applyProtection="1">
      <alignment vertical="center"/>
    </xf>
    <xf numFmtId="0" fontId="0" fillId="15" borderId="37" xfId="0" applyFill="1" applyBorder="1" applyProtection="1">
      <alignment vertical="center"/>
    </xf>
    <xf numFmtId="0" fontId="0" fillId="0" borderId="24" xfId="0" applyFill="1" applyBorder="1" applyAlignment="1">
      <alignment horizontal="center" vertical="center" wrapText="1"/>
    </xf>
    <xf numFmtId="0" fontId="0" fillId="8" borderId="349" xfId="0" applyFont="1" applyFill="1" applyBorder="1" applyAlignment="1">
      <alignment horizontal="center" vertical="center" wrapText="1"/>
    </xf>
    <xf numFmtId="0" fontId="0" fillId="8" borderId="350" xfId="0" applyFont="1" applyFill="1" applyBorder="1" applyAlignment="1">
      <alignment horizontal="center" vertical="center"/>
    </xf>
    <xf numFmtId="0" fontId="0" fillId="8" borderId="351" xfId="0" applyFont="1" applyFill="1" applyBorder="1" applyAlignment="1">
      <alignment horizontal="center" vertical="center"/>
    </xf>
    <xf numFmtId="0" fontId="0" fillId="0" borderId="352" xfId="0" applyFont="1" applyBorder="1" applyAlignment="1">
      <alignment horizontal="center" vertical="center"/>
    </xf>
    <xf numFmtId="0" fontId="0" fillId="0" borderId="67" xfId="0" applyFont="1" applyBorder="1" applyAlignment="1">
      <alignment horizontal="center" vertical="center"/>
    </xf>
    <xf numFmtId="0" fontId="0" fillId="0" borderId="353" xfId="0" applyFont="1" applyBorder="1" applyAlignment="1">
      <alignment horizontal="center" vertical="center"/>
    </xf>
    <xf numFmtId="0" fontId="0" fillId="8" borderId="266" xfId="0" applyFont="1" applyFill="1" applyBorder="1" applyAlignment="1">
      <alignment horizontal="center" vertical="center"/>
    </xf>
    <xf numFmtId="0" fontId="0" fillId="8" borderId="319" xfId="0" applyFont="1" applyFill="1" applyBorder="1" applyAlignment="1">
      <alignment horizontal="center" vertical="center"/>
    </xf>
    <xf numFmtId="0" fontId="0" fillId="8" borderId="258" xfId="0" applyFont="1" applyFill="1" applyBorder="1" applyAlignment="1">
      <alignment horizontal="center" vertical="center"/>
    </xf>
    <xf numFmtId="0" fontId="0" fillId="8" borderId="265" xfId="0" applyFont="1" applyFill="1" applyBorder="1" applyAlignment="1">
      <alignment horizontal="center" vertical="center"/>
    </xf>
    <xf numFmtId="0" fontId="0" fillId="8" borderId="320" xfId="0" applyFont="1" applyFill="1" applyBorder="1" applyAlignment="1">
      <alignment horizontal="center" vertical="center" wrapText="1"/>
    </xf>
    <xf numFmtId="0" fontId="0" fillId="8" borderId="353" xfId="0" applyFont="1" applyFill="1" applyBorder="1" applyAlignment="1">
      <alignment horizontal="center" vertical="center"/>
    </xf>
    <xf numFmtId="0" fontId="0" fillId="8" borderId="321" xfId="0" applyFont="1" applyFill="1" applyBorder="1" applyAlignment="1">
      <alignment horizontal="center" vertical="center"/>
    </xf>
    <xf numFmtId="0" fontId="0" fillId="8" borderId="319" xfId="0" applyFont="1" applyFill="1" applyBorder="1" applyAlignment="1">
      <alignment horizontal="center" vertical="center" wrapText="1"/>
    </xf>
    <xf numFmtId="0" fontId="0" fillId="8" borderId="271" xfId="0" applyFont="1" applyFill="1" applyBorder="1" applyAlignment="1">
      <alignment horizontal="center" vertical="center" wrapText="1"/>
    </xf>
    <xf numFmtId="0" fontId="13" fillId="8" borderId="61" xfId="0" applyFont="1" applyFill="1" applyBorder="1" applyAlignment="1">
      <alignment horizontal="left" vertical="center" wrapText="1"/>
    </xf>
    <xf numFmtId="55" fontId="0" fillId="20" borderId="30" xfId="0" applyNumberFormat="1" applyFont="1" applyFill="1" applyBorder="1" applyAlignment="1">
      <alignment vertical="center" shrinkToFit="1"/>
    </xf>
    <xf numFmtId="0" fontId="0" fillId="20" borderId="31" xfId="0" applyNumberFormat="1" applyFont="1" applyFill="1" applyBorder="1" applyAlignment="1">
      <alignment horizontal="center" vertical="center" shrinkToFit="1"/>
    </xf>
    <xf numFmtId="0" fontId="1" fillId="20" borderId="31" xfId="0" applyNumberFormat="1" applyFont="1" applyFill="1" applyBorder="1" applyAlignment="1">
      <alignment horizontal="center" vertical="center" shrinkToFit="1"/>
    </xf>
    <xf numFmtId="0" fontId="1" fillId="20" borderId="31" xfId="0" applyNumberFormat="1" applyFont="1" applyFill="1" applyBorder="1" applyAlignment="1">
      <alignment vertical="center" shrinkToFit="1"/>
    </xf>
    <xf numFmtId="0" fontId="11" fillId="20" borderId="131" xfId="0" applyNumberFormat="1" applyFont="1" applyFill="1" applyBorder="1" applyAlignment="1">
      <alignment vertical="center" wrapText="1" shrinkToFit="1"/>
    </xf>
    <xf numFmtId="178" fontId="1" fillId="20" borderId="32" xfId="0" applyNumberFormat="1" applyFont="1" applyFill="1" applyBorder="1" applyAlignment="1">
      <alignment horizontal="center" vertical="center"/>
    </xf>
    <xf numFmtId="55" fontId="0" fillId="20" borderId="181" xfId="0" applyNumberFormat="1" applyFont="1" applyFill="1" applyBorder="1" applyAlignment="1">
      <alignment vertical="center" shrinkToFit="1"/>
    </xf>
    <xf numFmtId="0" fontId="1" fillId="20" borderId="61" xfId="0" applyNumberFormat="1" applyFont="1" applyFill="1" applyBorder="1" applyAlignment="1">
      <alignment horizontal="center" vertical="center" shrinkToFit="1"/>
    </xf>
    <xf numFmtId="0" fontId="1" fillId="20" borderId="61" xfId="0" applyNumberFormat="1" applyFont="1" applyFill="1" applyBorder="1" applyAlignment="1">
      <alignment vertical="center" shrinkToFit="1"/>
    </xf>
    <xf numFmtId="0" fontId="11" fillId="20" borderId="61" xfId="0" applyNumberFormat="1" applyFont="1" applyFill="1" applyBorder="1" applyAlignment="1">
      <alignment vertical="center" wrapText="1" shrinkToFit="1"/>
    </xf>
    <xf numFmtId="178" fontId="1" fillId="20" borderId="182" xfId="0" applyNumberFormat="1" applyFont="1" applyFill="1" applyBorder="1" applyAlignment="1">
      <alignment horizontal="center" vertical="center"/>
    </xf>
    <xf numFmtId="55" fontId="0" fillId="20" borderId="183" xfId="0" applyNumberFormat="1" applyFont="1" applyFill="1" applyBorder="1" applyAlignment="1">
      <alignment vertical="center" shrinkToFit="1"/>
    </xf>
    <xf numFmtId="0" fontId="0" fillId="20" borderId="121" xfId="0" applyNumberFormat="1" applyFont="1" applyFill="1" applyBorder="1" applyAlignment="1">
      <alignment horizontal="center" vertical="center" shrinkToFit="1"/>
    </xf>
    <xf numFmtId="0" fontId="1" fillId="20" borderId="121" xfId="0" applyNumberFormat="1" applyFont="1" applyFill="1" applyBorder="1" applyAlignment="1">
      <alignment horizontal="center" vertical="center" shrinkToFit="1"/>
    </xf>
    <xf numFmtId="0" fontId="1" fillId="20" borderId="121" xfId="0" applyNumberFormat="1" applyFont="1" applyFill="1" applyBorder="1" applyAlignment="1">
      <alignment vertical="center" shrinkToFit="1"/>
    </xf>
    <xf numFmtId="0" fontId="11" fillId="20" borderId="121" xfId="0" applyNumberFormat="1" applyFont="1" applyFill="1" applyBorder="1" applyAlignment="1">
      <alignment vertical="center" wrapText="1" shrinkToFit="1"/>
    </xf>
    <xf numFmtId="178" fontId="1" fillId="20" borderId="184" xfId="0" applyNumberFormat="1" applyFont="1" applyFill="1" applyBorder="1" applyAlignment="1">
      <alignment horizontal="center" vertical="center"/>
    </xf>
    <xf numFmtId="0" fontId="0" fillId="1" borderId="354" xfId="0" applyFill="1" applyBorder="1" applyProtection="1">
      <alignment vertical="center"/>
    </xf>
    <xf numFmtId="49" fontId="0" fillId="1" borderId="177" xfId="0" applyNumberFormat="1" applyFill="1" applyBorder="1" applyAlignment="1" applyProtection="1">
      <alignment horizontal="center" vertical="center"/>
    </xf>
    <xf numFmtId="0" fontId="37" fillId="0" borderId="23" xfId="5" applyBorder="1" applyAlignment="1" applyProtection="1">
      <alignment vertical="center" wrapText="1"/>
      <protection locked="0"/>
    </xf>
    <xf numFmtId="0" fontId="0" fillId="0" borderId="23" xfId="0" applyFill="1" applyBorder="1" applyAlignment="1">
      <alignment horizontal="center" vertical="center" wrapText="1"/>
    </xf>
    <xf numFmtId="0" fontId="0" fillId="0" borderId="61" xfId="0" applyNumberFormat="1" applyFont="1" applyFill="1" applyBorder="1" applyAlignment="1">
      <alignment vertical="center" shrinkToFit="1"/>
    </xf>
    <xf numFmtId="0" fontId="0" fillId="0" borderId="131" xfId="0" applyNumberFormat="1" applyFont="1" applyFill="1" applyBorder="1" applyAlignment="1">
      <alignment vertical="center" shrinkToFit="1"/>
    </xf>
    <xf numFmtId="0" fontId="0" fillId="0" borderId="131" xfId="0" applyFont="1" applyBorder="1" applyAlignment="1" applyProtection="1">
      <alignment vertical="center" wrapText="1"/>
      <protection locked="0"/>
    </xf>
    <xf numFmtId="0" fontId="0" fillId="0" borderId="61" xfId="0" applyFont="1" applyBorder="1" applyAlignment="1" applyProtection="1">
      <alignment vertical="center" wrapText="1" shrinkToFit="1"/>
      <protection locked="0"/>
    </xf>
    <xf numFmtId="0" fontId="1" fillId="0" borderId="61" xfId="0" applyFont="1" applyBorder="1" applyAlignment="1" applyProtection="1">
      <alignment vertical="center" wrapText="1" shrinkToFit="1"/>
      <protection locked="0"/>
    </xf>
    <xf numFmtId="0" fontId="1" fillId="0" borderId="121" xfId="0" applyFont="1" applyBorder="1" applyAlignment="1" applyProtection="1">
      <alignment vertical="center" wrapText="1" shrinkToFit="1"/>
      <protection locked="0"/>
    </xf>
    <xf numFmtId="0" fontId="0" fillId="0" borderId="52" xfId="0" applyBorder="1" applyAlignment="1">
      <alignment vertical="center"/>
    </xf>
    <xf numFmtId="0" fontId="0" fillId="0" borderId="33" xfId="0" applyBorder="1" applyAlignment="1">
      <alignment vertical="center"/>
    </xf>
    <xf numFmtId="0" fontId="0" fillId="0" borderId="0" xfId="0" applyFont="1" applyBorder="1" applyAlignment="1">
      <alignment horizontal="center" vertical="center"/>
    </xf>
    <xf numFmtId="0" fontId="0" fillId="0" borderId="0" xfId="0" applyFont="1" applyBorder="1" applyProtection="1">
      <alignment vertical="center"/>
      <protection locked="0"/>
    </xf>
    <xf numFmtId="0" fontId="8" fillId="0" borderId="362" xfId="0" applyNumberFormat="1" applyFont="1" applyBorder="1" applyAlignment="1" applyProtection="1">
      <alignment horizontal="center" vertical="center" shrinkToFit="1"/>
      <protection locked="0"/>
    </xf>
    <xf numFmtId="0" fontId="8" fillId="0" borderId="363" xfId="0" applyNumberFormat="1" applyFont="1" applyBorder="1" applyAlignment="1" applyProtection="1">
      <alignment horizontal="center" vertical="center" shrinkToFit="1"/>
      <protection locked="0"/>
    </xf>
    <xf numFmtId="0" fontId="8" fillId="0" borderId="363" xfId="0" applyNumberFormat="1" applyFont="1" applyBorder="1" applyAlignment="1" applyProtection="1">
      <alignment horizontal="left" vertical="center" shrinkToFit="1"/>
      <protection locked="0"/>
    </xf>
    <xf numFmtId="0" fontId="0" fillId="0" borderId="363" xfId="0" applyNumberFormat="1" applyFont="1" applyBorder="1" applyAlignment="1" applyProtection="1">
      <alignment vertical="center" shrinkToFit="1"/>
      <protection locked="0"/>
    </xf>
    <xf numFmtId="0" fontId="0" fillId="0" borderId="363" xfId="0" applyNumberFormat="1" applyFont="1" applyBorder="1" applyAlignment="1" applyProtection="1">
      <alignment horizontal="center" vertical="center"/>
      <protection locked="0"/>
    </xf>
    <xf numFmtId="0" fontId="8" fillId="0" borderId="363" xfId="0" applyNumberFormat="1" applyFont="1" applyBorder="1" applyAlignment="1" applyProtection="1">
      <alignment vertical="center" shrinkToFit="1"/>
      <protection locked="0"/>
    </xf>
    <xf numFmtId="0" fontId="8" fillId="0" borderId="364" xfId="0" applyNumberFormat="1" applyFont="1" applyBorder="1" applyAlignment="1" applyProtection="1">
      <alignment vertical="center" shrinkToFit="1"/>
      <protection locked="0"/>
    </xf>
    <xf numFmtId="0" fontId="8" fillId="0" borderId="365" xfId="0" applyNumberFormat="1" applyFont="1" applyBorder="1" applyAlignment="1" applyProtection="1">
      <alignment horizontal="center" vertical="center" shrinkToFit="1"/>
      <protection locked="0"/>
    </xf>
    <xf numFmtId="0" fontId="0" fillId="0" borderId="23" xfId="0" applyFill="1" applyBorder="1" applyAlignment="1" applyProtection="1">
      <alignment vertical="center" wrapText="1"/>
      <protection locked="0"/>
    </xf>
    <xf numFmtId="0" fontId="0" fillId="0" borderId="61"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61" xfId="0" applyFill="1" applyBorder="1" applyAlignment="1">
      <alignment horizontal="center" vertical="center" wrapText="1"/>
    </xf>
    <xf numFmtId="0" fontId="0" fillId="11" borderId="24" xfId="0"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8" fillId="0" borderId="47" xfId="0" applyFont="1" applyFill="1" applyBorder="1" applyAlignment="1">
      <alignment horizontal="center" vertical="center" wrapText="1"/>
    </xf>
    <xf numFmtId="0" fontId="0" fillId="0" borderId="46" xfId="0" applyFill="1" applyBorder="1" applyAlignment="1">
      <alignment vertical="center" wrapText="1"/>
    </xf>
    <xf numFmtId="0" fontId="8" fillId="0" borderId="56" xfId="0" applyFont="1" applyFill="1" applyBorder="1" applyAlignment="1">
      <alignment horizontal="center" vertical="center"/>
    </xf>
    <xf numFmtId="0" fontId="1" fillId="0" borderId="75"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75" xfId="0" applyFont="1" applyFill="1" applyBorder="1" applyAlignment="1">
      <alignment horizontal="center" vertical="center"/>
    </xf>
    <xf numFmtId="0" fontId="0" fillId="11" borderId="46" xfId="0" applyFill="1" applyBorder="1" applyAlignment="1">
      <alignment vertical="center" wrapText="1"/>
    </xf>
    <xf numFmtId="0" fontId="8" fillId="11" borderId="56" xfId="0" applyFont="1" applyFill="1" applyBorder="1" applyAlignment="1">
      <alignment horizontal="center" vertical="center"/>
    </xf>
    <xf numFmtId="0" fontId="1" fillId="11" borderId="75" xfId="0" applyFont="1" applyFill="1" applyBorder="1" applyAlignment="1">
      <alignment horizontal="center" vertical="center"/>
    </xf>
    <xf numFmtId="0" fontId="8" fillId="11" borderId="20" xfId="0" applyFont="1" applyFill="1" applyBorder="1" applyAlignment="1">
      <alignment horizontal="center" vertical="center"/>
    </xf>
    <xf numFmtId="0" fontId="8" fillId="11" borderId="75" xfId="0" applyFont="1" applyFill="1" applyBorder="1" applyAlignment="1">
      <alignment horizontal="center" vertical="center"/>
    </xf>
    <xf numFmtId="0" fontId="8" fillId="0" borderId="6" xfId="0" applyFont="1" applyFill="1" applyBorder="1" applyAlignment="1">
      <alignment vertical="center" wrapText="1"/>
    </xf>
    <xf numFmtId="0" fontId="0" fillId="0" borderId="305" xfId="0" applyFont="1" applyFill="1" applyBorder="1" applyAlignment="1">
      <alignment horizontal="center" vertical="center" wrapText="1" shrinkToFit="1"/>
    </xf>
    <xf numFmtId="0" fontId="0" fillId="0" borderId="348" xfId="0" applyFont="1" applyFill="1" applyBorder="1" applyAlignment="1">
      <alignment horizontal="center" vertical="center" wrapText="1" shrinkToFit="1"/>
    </xf>
    <xf numFmtId="0" fontId="0" fillId="0" borderId="348" xfId="0" applyFont="1" applyFill="1" applyBorder="1" applyAlignment="1">
      <alignment horizontal="center" vertical="center" shrinkToFit="1"/>
    </xf>
    <xf numFmtId="0" fontId="0" fillId="0" borderId="306" xfId="0" applyFont="1" applyFill="1" applyBorder="1" applyAlignment="1">
      <alignment horizontal="center" vertical="center" shrinkToFit="1"/>
    </xf>
    <xf numFmtId="0" fontId="0" fillId="0" borderId="281" xfId="0" applyFill="1" applyBorder="1" applyAlignment="1" applyProtection="1">
      <alignment horizontal="center" vertical="center"/>
      <protection locked="0"/>
    </xf>
    <xf numFmtId="49" fontId="0" fillId="21" borderId="28" xfId="0" applyNumberFormat="1" applyFill="1" applyBorder="1" applyAlignment="1" applyProtection="1">
      <alignment horizontal="center" vertical="center"/>
    </xf>
    <xf numFmtId="0" fontId="0" fillId="0" borderId="11" xfId="0" applyFill="1" applyBorder="1" applyAlignment="1">
      <alignment horizontal="center" vertical="center"/>
    </xf>
    <xf numFmtId="0" fontId="0" fillId="0" borderId="356" xfId="0"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155" xfId="0" applyFill="1" applyBorder="1" applyAlignment="1">
      <alignment vertical="center" shrinkToFit="1"/>
    </xf>
    <xf numFmtId="0" fontId="0" fillId="0" borderId="155" xfId="0" applyFill="1" applyBorder="1" applyProtection="1">
      <alignment vertical="center"/>
      <protection locked="0"/>
    </xf>
    <xf numFmtId="0" fontId="25" fillId="0" borderId="40" xfId="0" applyFont="1" applyFill="1" applyBorder="1" applyAlignment="1">
      <alignment horizontal="center" vertical="center"/>
    </xf>
    <xf numFmtId="0" fontId="27" fillId="0" borderId="113" xfId="0" applyFont="1" applyFill="1" applyBorder="1">
      <alignment vertical="center"/>
    </xf>
    <xf numFmtId="0" fontId="25" fillId="0" borderId="40" xfId="0" applyFont="1" applyFill="1" applyBorder="1">
      <alignment vertical="center"/>
    </xf>
    <xf numFmtId="0" fontId="25" fillId="0" borderId="36" xfId="0" applyFont="1" applyFill="1" applyBorder="1">
      <alignment vertical="center"/>
    </xf>
    <xf numFmtId="0" fontId="0" fillId="0" borderId="171" xfId="0" applyFill="1" applyBorder="1" applyProtection="1">
      <alignment vertical="center"/>
      <protection locked="0"/>
    </xf>
    <xf numFmtId="0" fontId="25" fillId="0" borderId="113" xfId="0" applyFont="1" applyFill="1" applyBorder="1">
      <alignment vertical="center"/>
    </xf>
    <xf numFmtId="0" fontId="0" fillId="0" borderId="113" xfId="0" applyFill="1" applyBorder="1" applyProtection="1">
      <alignment vertical="center"/>
      <protection locked="0"/>
    </xf>
    <xf numFmtId="0" fontId="0" fillId="0" borderId="113" xfId="0" applyFont="1" applyFill="1" applyBorder="1" applyProtection="1">
      <alignment vertical="center"/>
      <protection locked="0"/>
    </xf>
    <xf numFmtId="0" fontId="0" fillId="0" borderId="113" xfId="0" applyFill="1" applyBorder="1">
      <alignment vertical="center"/>
    </xf>
    <xf numFmtId="0" fontId="25" fillId="0" borderId="156" xfId="0" applyFont="1" applyFill="1" applyBorder="1" applyAlignment="1">
      <alignment horizontal="center" vertical="center" wrapText="1"/>
    </xf>
    <xf numFmtId="185" fontId="0" fillId="0" borderId="0" xfId="2" applyNumberFormat="1" applyFont="1" applyFill="1" applyBorder="1" applyAlignment="1" applyProtection="1">
      <alignment horizontal="center" vertical="center" shrinkToFit="1"/>
    </xf>
    <xf numFmtId="0" fontId="1" fillId="3" borderId="13" xfId="2" applyFill="1" applyBorder="1" applyAlignment="1" applyProtection="1">
      <alignment vertical="center" shrinkToFit="1"/>
    </xf>
    <xf numFmtId="0" fontId="1" fillId="3" borderId="366" xfId="2" applyFont="1" applyFill="1" applyBorder="1" applyAlignment="1" applyProtection="1">
      <alignment vertical="center" shrinkToFit="1"/>
    </xf>
    <xf numFmtId="184" fontId="1" fillId="5" borderId="362" xfId="2" applyNumberFormat="1" applyFill="1" applyBorder="1" applyAlignment="1" applyProtection="1">
      <alignment vertical="center" shrinkToFit="1"/>
    </xf>
    <xf numFmtId="185" fontId="1" fillId="5" borderId="363" xfId="2" applyNumberFormat="1" applyFont="1" applyFill="1" applyBorder="1" applyAlignment="1" applyProtection="1">
      <alignment horizontal="center" vertical="center" shrinkToFit="1"/>
    </xf>
    <xf numFmtId="0" fontId="1" fillId="5" borderId="367" xfId="2" applyFill="1" applyBorder="1" applyAlignment="1" applyProtection="1">
      <alignment vertical="center" shrinkToFit="1"/>
    </xf>
    <xf numFmtId="184" fontId="1" fillId="0" borderId="368" xfId="2" applyNumberFormat="1" applyFill="1" applyBorder="1" applyAlignment="1" applyProtection="1">
      <alignment vertical="center" shrinkToFit="1"/>
    </xf>
    <xf numFmtId="185" fontId="1" fillId="0" borderId="363" xfId="2" applyNumberFormat="1" applyFont="1" applyFill="1" applyBorder="1" applyAlignment="1" applyProtection="1">
      <alignment horizontal="center" vertical="center" shrinkToFit="1"/>
    </xf>
    <xf numFmtId="0" fontId="1" fillId="0" borderId="369" xfId="2" applyFill="1" applyBorder="1" applyAlignment="1" applyProtection="1">
      <alignment vertical="center" shrinkToFit="1"/>
      <protection locked="0"/>
    </xf>
    <xf numFmtId="184" fontId="1" fillId="6" borderId="368" xfId="2" applyNumberFormat="1" applyFill="1" applyBorder="1" applyAlignment="1" applyProtection="1">
      <alignment vertical="center" shrinkToFit="1"/>
    </xf>
    <xf numFmtId="185" fontId="0" fillId="6" borderId="363" xfId="2" applyNumberFormat="1" applyFont="1" applyFill="1" applyBorder="1" applyAlignment="1" applyProtection="1">
      <alignment horizontal="center" vertical="center" shrinkToFit="1"/>
    </xf>
    <xf numFmtId="0" fontId="1" fillId="0" borderId="365" xfId="2" applyFill="1" applyBorder="1" applyAlignment="1" applyProtection="1">
      <alignment vertical="center" shrinkToFit="1"/>
      <protection locked="0"/>
    </xf>
    <xf numFmtId="0" fontId="1" fillId="0" borderId="370" xfId="2" applyFill="1" applyBorder="1" applyAlignment="1" applyProtection="1">
      <alignment vertical="center" shrinkToFit="1"/>
      <protection locked="0"/>
    </xf>
    <xf numFmtId="0" fontId="0" fillId="0" borderId="138" xfId="0" applyFill="1" applyBorder="1" applyAlignment="1" applyProtection="1">
      <alignment horizontal="center" vertical="center" wrapText="1"/>
      <protection locked="0"/>
    </xf>
    <xf numFmtId="0" fontId="0" fillId="0" borderId="61" xfId="2" applyFont="1" applyFill="1" applyBorder="1" applyAlignment="1" applyProtection="1">
      <alignment vertical="center" shrinkToFit="1"/>
      <protection locked="0"/>
    </xf>
    <xf numFmtId="184" fontId="1" fillId="12" borderId="196" xfId="2" applyNumberFormat="1" applyFill="1" applyBorder="1" applyAlignment="1" applyProtection="1">
      <alignment vertical="center" shrinkToFit="1"/>
    </xf>
    <xf numFmtId="0" fontId="1" fillId="12" borderId="133" xfId="2" applyFill="1" applyBorder="1" applyAlignment="1" applyProtection="1">
      <alignment vertical="center" shrinkToFit="1"/>
      <protection locked="0"/>
    </xf>
    <xf numFmtId="0" fontId="0" fillId="0" borderId="9" xfId="0" applyBorder="1" applyAlignment="1">
      <alignment horizontal="center" vertical="center" wrapText="1"/>
    </xf>
    <xf numFmtId="0" fontId="38" fillId="0" borderId="136"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3" fontId="38" fillId="0" borderId="23" xfId="0" applyNumberFormat="1" applyFont="1" applyBorder="1" applyAlignment="1" applyProtection="1">
      <alignment horizontal="center" vertical="center" wrapText="1"/>
      <protection locked="0"/>
    </xf>
    <xf numFmtId="0" fontId="38" fillId="3" borderId="23" xfId="0" applyFont="1" applyFill="1" applyBorder="1" applyAlignment="1" applyProtection="1">
      <alignment horizontal="center" vertical="center" wrapText="1"/>
    </xf>
    <xf numFmtId="0" fontId="38" fillId="0" borderId="18" xfId="0" applyFont="1" applyBorder="1" applyAlignment="1" applyProtection="1">
      <alignment horizontal="center" vertical="center" wrapText="1"/>
      <protection locked="0"/>
    </xf>
    <xf numFmtId="0" fontId="38" fillId="0" borderId="357" xfId="0" applyFont="1" applyBorder="1" applyAlignment="1" applyProtection="1">
      <alignment horizontal="center" vertical="center" wrapText="1"/>
      <protection locked="0"/>
    </xf>
    <xf numFmtId="49" fontId="38" fillId="0" borderId="23" xfId="0" applyNumberFormat="1" applyFont="1" applyBorder="1" applyAlignment="1" applyProtection="1">
      <alignment horizontal="center" vertical="center" wrapText="1"/>
      <protection locked="0"/>
    </xf>
    <xf numFmtId="181" fontId="38" fillId="0" borderId="23" xfId="0" applyNumberFormat="1" applyFont="1" applyBorder="1" applyAlignment="1" applyProtection="1">
      <alignment horizontal="center" vertical="center" wrapText="1"/>
      <protection locked="0"/>
    </xf>
    <xf numFmtId="0" fontId="38" fillId="0" borderId="23" xfId="0" applyNumberFormat="1" applyFont="1" applyBorder="1" applyAlignment="1" applyProtection="1">
      <alignment horizontal="center" vertical="center" wrapText="1" shrinkToFit="1"/>
      <protection locked="0"/>
    </xf>
    <xf numFmtId="0" fontId="38" fillId="0" borderId="137" xfId="0" applyFont="1" applyBorder="1" applyAlignment="1">
      <alignment horizontal="center" vertical="center" wrapText="1"/>
    </xf>
    <xf numFmtId="189" fontId="38" fillId="0" borderId="23" xfId="0" applyNumberFormat="1" applyFont="1" applyBorder="1" applyAlignment="1" applyProtection="1">
      <alignment horizontal="center" vertical="center" wrapText="1"/>
      <protection locked="0"/>
    </xf>
    <xf numFmtId="190" fontId="38" fillId="0" borderId="23" xfId="0" applyNumberFormat="1" applyFont="1" applyBorder="1" applyAlignment="1" applyProtection="1">
      <alignment horizontal="center" vertical="center" wrapText="1"/>
      <protection locked="0"/>
    </xf>
    <xf numFmtId="191" fontId="38" fillId="0" borderId="2" xfId="0" applyNumberFormat="1" applyFont="1" applyBorder="1" applyAlignment="1" applyProtection="1">
      <alignment horizontal="center" vertical="center" wrapText="1"/>
      <protection locked="0"/>
    </xf>
    <xf numFmtId="190" fontId="38" fillId="0" borderId="135" xfId="0" applyNumberFormat="1" applyFont="1" applyBorder="1" applyAlignment="1" applyProtection="1">
      <alignment horizontal="center" vertical="center" wrapText="1"/>
      <protection locked="0"/>
    </xf>
    <xf numFmtId="0" fontId="0" fillId="0" borderId="376" xfId="0" applyFill="1" applyBorder="1" applyAlignment="1">
      <alignment horizontal="center" vertical="center" wrapText="1"/>
    </xf>
    <xf numFmtId="179" fontId="0" fillId="0" borderId="377" xfId="0" applyNumberFormat="1" applyFill="1" applyBorder="1" applyAlignment="1" applyProtection="1">
      <alignment horizontal="center" vertical="center" wrapText="1"/>
      <protection locked="0"/>
    </xf>
    <xf numFmtId="0" fontId="1" fillId="0" borderId="371" xfId="0" applyFont="1" applyBorder="1" applyAlignment="1" applyProtection="1">
      <alignment horizontal="center" vertical="center" shrinkToFit="1"/>
      <protection locked="0"/>
    </xf>
    <xf numFmtId="0" fontId="0" fillId="8" borderId="383" xfId="0" applyFill="1" applyBorder="1" applyAlignment="1">
      <alignment horizontal="center" vertical="center"/>
    </xf>
    <xf numFmtId="0" fontId="0" fillId="8" borderId="384" xfId="0" applyFill="1" applyBorder="1" applyAlignment="1">
      <alignment horizontal="center" vertical="center"/>
    </xf>
    <xf numFmtId="0" fontId="0" fillId="8" borderId="385" xfId="0" applyFill="1" applyBorder="1" applyAlignment="1">
      <alignment horizontal="center" vertical="center"/>
    </xf>
    <xf numFmtId="0" fontId="1" fillId="0" borderId="386" xfId="0" applyFont="1" applyBorder="1" applyAlignment="1" applyProtection="1">
      <alignment horizontal="center" vertical="center" shrinkToFit="1"/>
      <protection locked="0"/>
    </xf>
    <xf numFmtId="0" fontId="1" fillId="0" borderId="384" xfId="0" applyFont="1" applyBorder="1" applyAlignment="1" applyProtection="1">
      <alignment horizontal="center" vertical="center" shrinkToFit="1"/>
      <protection locked="0"/>
    </xf>
    <xf numFmtId="0" fontId="1" fillId="0" borderId="385" xfId="0" applyFont="1" applyBorder="1" applyAlignment="1" applyProtection="1">
      <alignment horizontal="center" vertical="center" shrinkToFit="1"/>
      <protection locked="0"/>
    </xf>
    <xf numFmtId="0" fontId="0" fillId="8" borderId="387" xfId="0" applyFill="1" applyBorder="1" applyAlignment="1">
      <alignment horizontal="center" vertical="center" wrapText="1"/>
    </xf>
    <xf numFmtId="0" fontId="0" fillId="8" borderId="388" xfId="0" applyFill="1" applyBorder="1" applyAlignment="1">
      <alignment horizontal="center" vertical="center" wrapText="1"/>
    </xf>
    <xf numFmtId="0" fontId="0" fillId="8" borderId="118" xfId="0" applyFill="1" applyBorder="1" applyAlignment="1">
      <alignment horizontal="center" vertical="center" wrapText="1"/>
    </xf>
    <xf numFmtId="0" fontId="0" fillId="0" borderId="384" xfId="0" applyFont="1" applyBorder="1" applyAlignment="1" applyProtection="1">
      <alignment horizontal="center" vertical="center" shrinkToFit="1"/>
      <protection locked="0"/>
    </xf>
    <xf numFmtId="0" fontId="0" fillId="8" borderId="388" xfId="0" applyFill="1" applyBorder="1" applyAlignment="1">
      <alignment horizontal="center" vertical="center"/>
    </xf>
    <xf numFmtId="0" fontId="0" fillId="8" borderId="392" xfId="0" applyFill="1" applyBorder="1" applyAlignment="1">
      <alignment horizontal="center" vertical="center"/>
    </xf>
    <xf numFmtId="0" fontId="0" fillId="8" borderId="390" xfId="0" applyFill="1" applyBorder="1" applyAlignment="1">
      <alignment horizontal="center" vertical="center"/>
    </xf>
    <xf numFmtId="0" fontId="1" fillId="0" borderId="393" xfId="0" applyFont="1" applyBorder="1" applyAlignment="1" applyProtection="1">
      <alignment horizontal="center" vertical="center" shrinkToFit="1"/>
      <protection locked="0"/>
    </xf>
    <xf numFmtId="0" fontId="1" fillId="0" borderId="392" xfId="0" applyFont="1" applyBorder="1" applyAlignment="1" applyProtection="1">
      <alignment horizontal="center" vertical="center" shrinkToFit="1"/>
      <protection locked="0"/>
    </xf>
    <xf numFmtId="0" fontId="1" fillId="0" borderId="390"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392" xfId="0" applyFont="1" applyBorder="1" applyAlignment="1" applyProtection="1">
      <alignment horizontal="center" vertical="center" shrinkToFit="1"/>
      <protection locked="0"/>
    </xf>
    <xf numFmtId="0" fontId="0" fillId="0" borderId="0" xfId="2" applyFont="1" applyFill="1" applyAlignment="1" applyProtection="1">
      <alignment vertical="center"/>
    </xf>
    <xf numFmtId="0" fontId="0" fillId="0" borderId="0" xfId="2" applyFont="1" applyFill="1" applyAlignment="1" applyProtection="1">
      <alignment horizontal="right" vertical="center"/>
    </xf>
    <xf numFmtId="0" fontId="1" fillId="18" borderId="180" xfId="2" applyFill="1" applyBorder="1" applyAlignment="1" applyProtection="1">
      <alignment vertical="center" shrinkToFit="1"/>
    </xf>
    <xf numFmtId="0" fontId="1" fillId="0" borderId="312" xfId="2" applyFill="1" applyBorder="1" applyAlignment="1" applyProtection="1">
      <alignment vertical="center" shrinkToFit="1"/>
    </xf>
    <xf numFmtId="0" fontId="1" fillId="3" borderId="395" xfId="2" applyFont="1" applyFill="1" applyBorder="1" applyAlignment="1" applyProtection="1">
      <alignment vertical="center" shrinkToFit="1"/>
    </xf>
    <xf numFmtId="0" fontId="1" fillId="0" borderId="291" xfId="2" applyFill="1" applyBorder="1" applyAlignment="1" applyProtection="1">
      <alignment vertical="center" shrinkToFit="1"/>
    </xf>
    <xf numFmtId="0" fontId="1" fillId="0" borderId="397" xfId="2" applyFill="1" applyBorder="1" applyAlignment="1" applyProtection="1">
      <alignment vertical="center" shrinkToFit="1"/>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Fill="1" applyBorder="1" applyAlignment="1">
      <alignment vertical="top"/>
    </xf>
    <xf numFmtId="0" fontId="0" fillId="0" borderId="0" xfId="0" applyBorder="1" applyAlignment="1">
      <alignment vertical="top"/>
    </xf>
    <xf numFmtId="185" fontId="0" fillId="0" borderId="264" xfId="2" applyNumberFormat="1" applyFont="1" applyFill="1" applyBorder="1" applyAlignment="1" applyProtection="1">
      <alignment horizontal="center" vertical="center" shrinkToFit="1"/>
    </xf>
    <xf numFmtId="0" fontId="0" fillId="0" borderId="264" xfId="2" applyFont="1" applyFill="1" applyBorder="1" applyAlignment="1" applyProtection="1">
      <alignment vertical="center" shrinkToFit="1"/>
      <protection locked="0"/>
    </xf>
    <xf numFmtId="0" fontId="4" fillId="0" borderId="0" xfId="0" applyFont="1" applyAlignment="1">
      <alignment horizontal="center" vertical="center"/>
    </xf>
    <xf numFmtId="0" fontId="0" fillId="0" borderId="6" xfId="0" applyBorder="1" applyAlignment="1">
      <alignment vertical="center" wrapText="1"/>
    </xf>
    <xf numFmtId="0" fontId="0" fillId="2" borderId="52" xfId="0" applyFill="1" applyBorder="1" applyAlignment="1">
      <alignment horizontal="center" vertical="center"/>
    </xf>
    <xf numFmtId="0" fontId="0" fillId="2" borderId="6" xfId="0" applyFill="1" applyBorder="1" applyAlignment="1">
      <alignment vertical="center" wrapText="1"/>
    </xf>
    <xf numFmtId="0" fontId="0" fillId="2" borderId="6" xfId="0" applyFill="1" applyBorder="1" applyAlignment="1">
      <alignment vertical="center"/>
    </xf>
    <xf numFmtId="0" fontId="0" fillId="2" borderId="26" xfId="0" applyFill="1" applyBorder="1" applyAlignment="1">
      <alignment horizontal="right" vertical="center"/>
    </xf>
    <xf numFmtId="0" fontId="0" fillId="2" borderId="29"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0" borderId="400" xfId="0" applyNumberFormat="1" applyFont="1" applyBorder="1" applyAlignment="1" applyProtection="1">
      <alignment horizontal="center" vertical="center" shrinkToFit="1"/>
      <protection locked="0"/>
    </xf>
    <xf numFmtId="0" fontId="0" fillId="0" borderId="23" xfId="0" applyFill="1" applyBorder="1" applyAlignment="1" applyProtection="1">
      <alignment horizontal="center" vertical="center" wrapText="1"/>
    </xf>
    <xf numFmtId="0" fontId="6" fillId="0" borderId="0" xfId="0" applyFont="1" applyAlignment="1">
      <alignment horizontal="center" vertical="center"/>
    </xf>
    <xf numFmtId="0" fontId="0" fillId="0" borderId="401" xfId="0" applyBorder="1" applyAlignment="1" applyProtection="1">
      <alignment horizontal="center" vertical="center" wrapText="1"/>
      <protection locked="0"/>
    </xf>
    <xf numFmtId="0" fontId="0" fillId="0" borderId="281" xfId="0" applyBorder="1" applyAlignment="1">
      <alignment horizontal="center" vertical="center"/>
    </xf>
    <xf numFmtId="0" fontId="0" fillId="0" borderId="285" xfId="0" applyBorder="1">
      <alignment vertical="center"/>
    </xf>
    <xf numFmtId="0" fontId="13" fillId="0" borderId="281" xfId="0" applyFont="1" applyBorder="1" applyAlignment="1">
      <alignment horizontal="left" vertical="center" wrapText="1"/>
    </xf>
    <xf numFmtId="0" fontId="0" fillId="0" borderId="405" xfId="0" applyBorder="1" applyAlignment="1">
      <alignment horizontal="center" vertical="center" wrapText="1"/>
    </xf>
    <xf numFmtId="203" fontId="0" fillId="0" borderId="281" xfId="0" applyNumberFormat="1" applyBorder="1" applyAlignment="1">
      <alignment horizontal="center" vertical="center"/>
    </xf>
    <xf numFmtId="0" fontId="0" fillId="0" borderId="68" xfId="0" applyFill="1" applyBorder="1" applyAlignment="1">
      <alignment vertical="center" wrapText="1"/>
    </xf>
    <xf numFmtId="195" fontId="0" fillId="0" borderId="69" xfId="0" applyNumberFormat="1" applyFont="1" applyBorder="1" applyAlignment="1">
      <alignment vertical="center" wrapText="1"/>
    </xf>
    <xf numFmtId="0" fontId="0" fillId="0" borderId="68" xfId="0" applyNumberFormat="1" applyFont="1" applyBorder="1" applyAlignment="1">
      <alignment vertical="center" wrapText="1"/>
    </xf>
    <xf numFmtId="0" fontId="0" fillId="0" borderId="33" xfId="0" applyFill="1" applyBorder="1" applyAlignment="1">
      <alignment vertical="center" wrapText="1"/>
    </xf>
    <xf numFmtId="0" fontId="41" fillId="0" borderId="95" xfId="0" applyFont="1" applyBorder="1" applyAlignment="1">
      <alignment horizontal="center" vertical="center" wrapText="1"/>
    </xf>
    <xf numFmtId="0" fontId="41" fillId="0" borderId="382" xfId="0" applyFont="1" applyBorder="1" applyAlignment="1">
      <alignment horizontal="center" vertical="center" wrapText="1"/>
    </xf>
    <xf numFmtId="0" fontId="41" fillId="0" borderId="391" xfId="0" applyFont="1" applyBorder="1" applyAlignment="1">
      <alignment horizontal="center" vertical="center" wrapText="1"/>
    </xf>
    <xf numFmtId="0" fontId="41" fillId="0" borderId="0" xfId="0" applyFont="1" applyBorder="1" applyAlignment="1">
      <alignment horizontal="center" vertical="center" wrapText="1"/>
    </xf>
    <xf numFmtId="0" fontId="0" fillId="8" borderId="371" xfId="0" applyFill="1" applyBorder="1" applyAlignment="1">
      <alignment horizontal="center" vertical="center"/>
    </xf>
    <xf numFmtId="0" fontId="1" fillId="0" borderId="378" xfId="0" applyFont="1" applyBorder="1" applyAlignment="1" applyProtection="1">
      <alignment horizontal="center" vertical="center" shrinkToFit="1"/>
      <protection locked="0"/>
    </xf>
    <xf numFmtId="0" fontId="41" fillId="0" borderId="94" xfId="0" applyFont="1" applyBorder="1" applyAlignment="1">
      <alignment horizontal="center" vertical="center" wrapText="1"/>
    </xf>
    <xf numFmtId="0" fontId="0" fillId="0" borderId="389" xfId="0" applyFont="1" applyBorder="1" applyAlignment="1" applyProtection="1">
      <alignment horizontal="center" vertical="center" shrinkToFit="1"/>
      <protection locked="0"/>
    </xf>
    <xf numFmtId="0" fontId="0" fillId="0" borderId="115" xfId="0" applyFont="1" applyBorder="1" applyAlignment="1" applyProtection="1">
      <alignment horizontal="center" vertical="center" shrinkToFit="1"/>
      <protection locked="0"/>
    </xf>
    <xf numFmtId="0" fontId="0" fillId="0" borderId="413" xfId="0" applyBorder="1" applyAlignment="1">
      <alignment horizontal="center" vertical="center"/>
    </xf>
    <xf numFmtId="0" fontId="8" fillId="0" borderId="414" xfId="0" applyFont="1" applyBorder="1" applyAlignment="1">
      <alignment horizontal="center" vertical="center" wrapText="1"/>
    </xf>
    <xf numFmtId="0" fontId="0" fillId="0" borderId="207" xfId="0" applyBorder="1" applyAlignment="1">
      <alignment horizontal="right" vertical="center" shrinkToFit="1"/>
    </xf>
    <xf numFmtId="0" fontId="0" fillId="0" borderId="208" xfId="0" applyBorder="1" applyAlignment="1">
      <alignment horizontal="center" vertical="center" shrinkToFit="1"/>
    </xf>
    <xf numFmtId="0" fontId="0" fillId="0" borderId="209" xfId="0" applyBorder="1" applyAlignment="1">
      <alignment horizontal="left" vertical="center" shrinkToFit="1"/>
    </xf>
    <xf numFmtId="0" fontId="0" fillId="0" borderId="415" xfId="0" applyBorder="1" applyAlignment="1">
      <alignment horizontal="center" vertical="center"/>
    </xf>
    <xf numFmtId="0" fontId="8" fillId="0" borderId="412" xfId="0" applyFont="1" applyBorder="1" applyAlignment="1">
      <alignment horizontal="left" vertical="center"/>
    </xf>
    <xf numFmtId="0" fontId="0" fillId="0" borderId="416" xfId="0" applyBorder="1" applyAlignment="1">
      <alignment horizontal="center" vertical="center"/>
    </xf>
    <xf numFmtId="0" fontId="0" fillId="0" borderId="419" xfId="0" applyBorder="1" applyAlignment="1">
      <alignment horizontal="center" vertical="center"/>
    </xf>
    <xf numFmtId="0" fontId="8" fillId="0" borderId="421" xfId="0" applyFont="1" applyBorder="1" applyAlignment="1">
      <alignment horizontal="left" vertical="center"/>
    </xf>
    <xf numFmtId="0" fontId="11" fillId="0" borderId="422" xfId="0" applyFont="1" applyBorder="1" applyAlignment="1">
      <alignment horizontal="center" vertical="center" wrapText="1"/>
    </xf>
    <xf numFmtId="0" fontId="0" fillId="0" borderId="422" xfId="0" applyBorder="1" applyAlignment="1">
      <alignment horizontal="center" vertical="center"/>
    </xf>
    <xf numFmtId="187" fontId="0" fillId="0" borderId="423" xfId="0" applyNumberFormat="1" applyBorder="1" applyAlignment="1">
      <alignment horizontal="left" vertical="center" shrinkToFit="1"/>
    </xf>
    <xf numFmtId="0" fontId="0" fillId="0" borderId="424" xfId="0" applyBorder="1" applyAlignment="1">
      <alignment horizontal="center" vertical="center"/>
    </xf>
    <xf numFmtId="0" fontId="8" fillId="0" borderId="427" xfId="0" applyFont="1" applyBorder="1" applyAlignment="1">
      <alignment horizontal="center" vertical="center" wrapText="1"/>
    </xf>
    <xf numFmtId="0" fontId="0" fillId="0" borderId="425" xfId="0" applyBorder="1" applyAlignment="1">
      <alignment horizontal="right" vertical="center" shrinkToFit="1"/>
    </xf>
    <xf numFmtId="0" fontId="0" fillId="0" borderId="428" xfId="0" applyBorder="1" applyAlignment="1">
      <alignment horizontal="center" vertical="center" shrinkToFit="1"/>
    </xf>
    <xf numFmtId="0" fontId="0" fillId="0" borderId="429" xfId="0" applyBorder="1" applyAlignment="1">
      <alignment horizontal="left" vertical="center" shrinkToFit="1"/>
    </xf>
    <xf numFmtId="0" fontId="1" fillId="0" borderId="416" xfId="0" applyFont="1" applyBorder="1" applyAlignment="1">
      <alignment horizontal="center" vertical="center" wrapText="1"/>
    </xf>
    <xf numFmtId="0" fontId="0" fillId="0" borderId="420" xfId="0" applyBorder="1">
      <alignment vertical="center"/>
    </xf>
    <xf numFmtId="0" fontId="0" fillId="0" borderId="427" xfId="0" applyBorder="1" applyAlignment="1">
      <alignment horizontal="center" vertical="center"/>
    </xf>
    <xf numFmtId="0" fontId="0" fillId="0" borderId="414" xfId="0" applyBorder="1" applyAlignment="1">
      <alignment horizontal="center" vertical="center"/>
    </xf>
    <xf numFmtId="0" fontId="0" fillId="0" borderId="410" xfId="0" applyBorder="1" applyAlignment="1">
      <alignment vertical="center"/>
    </xf>
    <xf numFmtId="0" fontId="0" fillId="0" borderId="411" xfId="0" applyBorder="1" applyAlignment="1">
      <alignment horizontal="right" vertical="center"/>
    </xf>
    <xf numFmtId="0" fontId="43" fillId="0" borderId="0" xfId="0" applyFont="1" applyBorder="1" applyAlignment="1">
      <alignment vertical="center"/>
    </xf>
    <xf numFmtId="0" fontId="0" fillId="11" borderId="376" xfId="0" applyFill="1" applyBorder="1" applyAlignment="1">
      <alignment horizontal="center" vertical="center" wrapText="1"/>
    </xf>
    <xf numFmtId="0" fontId="0" fillId="11" borderId="23" xfId="0" applyFill="1" applyBorder="1" applyAlignment="1" applyProtection="1">
      <alignment horizontal="center" vertical="center" wrapText="1"/>
      <protection locked="0"/>
    </xf>
    <xf numFmtId="179" fontId="0" fillId="11" borderId="23" xfId="0" applyNumberFormat="1" applyFill="1" applyBorder="1" applyAlignment="1" applyProtection="1">
      <alignment horizontal="center" vertical="center" wrapText="1"/>
      <protection locked="0"/>
    </xf>
    <xf numFmtId="179" fontId="0" fillId="11" borderId="377" xfId="0" applyNumberFormat="1" applyFill="1" applyBorder="1" applyAlignment="1" applyProtection="1">
      <alignment horizontal="center" vertical="center" wrapText="1"/>
      <protection locked="0"/>
    </xf>
    <xf numFmtId="0" fontId="0" fillId="0" borderId="65" xfId="0" applyBorder="1" applyAlignment="1">
      <alignment horizontal="center" vertical="center" wrapText="1"/>
    </xf>
    <xf numFmtId="0" fontId="0" fillId="0" borderId="0" xfId="0" applyAlignment="1">
      <alignment horizontal="center" vertical="center"/>
    </xf>
    <xf numFmtId="0" fontId="0" fillId="6" borderId="113" xfId="2" applyFont="1" applyFill="1" applyBorder="1" applyAlignment="1" applyProtection="1">
      <alignment vertical="center" shrinkToFit="1"/>
      <protection locked="0"/>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428" xfId="0" applyBorder="1" applyAlignment="1">
      <alignment horizontal="center" vertical="center" shrinkToFit="1"/>
    </xf>
    <xf numFmtId="179" fontId="0" fillId="0" borderId="23" xfId="0" applyNumberFormat="1" applyFill="1" applyBorder="1" applyAlignment="1" applyProtection="1">
      <alignment horizontal="center" vertical="center" wrapText="1"/>
      <protection locked="0"/>
    </xf>
    <xf numFmtId="179" fontId="0" fillId="0" borderId="138" xfId="0" applyNumberFormat="1" applyFill="1" applyBorder="1" applyAlignment="1" applyProtection="1">
      <alignment horizontal="center" vertical="center" wrapText="1"/>
      <protection locked="0"/>
    </xf>
    <xf numFmtId="0" fontId="32"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8" fillId="0" borderId="432" xfId="0" applyNumberFormat="1" applyFont="1" applyBorder="1" applyAlignment="1" applyProtection="1">
      <alignment horizontal="center" vertical="center" shrinkToFit="1"/>
      <protection locked="0"/>
    </xf>
    <xf numFmtId="204" fontId="1" fillId="0" borderId="158" xfId="0" applyNumberFormat="1" applyFont="1" applyBorder="1" applyAlignment="1" applyProtection="1">
      <alignment horizontal="center" vertical="center" shrinkToFit="1"/>
      <protection locked="0"/>
    </xf>
    <xf numFmtId="204" fontId="1" fillId="0" borderId="125" xfId="0" applyNumberFormat="1" applyFont="1" applyBorder="1" applyAlignment="1" applyProtection="1">
      <alignment horizontal="center" vertical="center" shrinkToFit="1"/>
      <protection locked="0"/>
    </xf>
    <xf numFmtId="204" fontId="1" fillId="0" borderId="115" xfId="0" applyNumberFormat="1" applyFont="1" applyBorder="1" applyAlignment="1" applyProtection="1">
      <alignment horizontal="center" vertical="center" shrinkToFit="1"/>
      <protection locked="0"/>
    </xf>
    <xf numFmtId="204" fontId="1" fillId="0" borderId="36" xfId="0" applyNumberFormat="1" applyFont="1" applyBorder="1" applyAlignment="1" applyProtection="1">
      <alignment horizontal="center" vertical="center" shrinkToFit="1"/>
      <protection locked="0"/>
    </xf>
    <xf numFmtId="204" fontId="1" fillId="0" borderId="122" xfId="0" applyNumberFormat="1" applyFont="1" applyBorder="1" applyAlignment="1" applyProtection="1">
      <alignment horizontal="center" vertical="center" shrinkToFit="1"/>
      <protection locked="0"/>
    </xf>
    <xf numFmtId="204" fontId="1" fillId="0" borderId="118" xfId="0" applyNumberFormat="1" applyFont="1" applyBorder="1" applyAlignment="1" applyProtection="1">
      <alignment horizontal="center" vertical="center" shrinkToFit="1"/>
      <protection locked="0"/>
    </xf>
    <xf numFmtId="204" fontId="1" fillId="0" borderId="379" xfId="0" applyNumberFormat="1" applyFont="1" applyBorder="1" applyAlignment="1" applyProtection="1">
      <alignment horizontal="center" vertical="center" shrinkToFit="1"/>
      <protection locked="0"/>
    </xf>
    <xf numFmtId="204" fontId="1" fillId="0" borderId="115" xfId="0" applyNumberFormat="1" applyFont="1" applyBorder="1" applyAlignment="1" applyProtection="1">
      <alignment vertical="center" shrinkToFit="1"/>
      <protection locked="0"/>
    </xf>
    <xf numFmtId="204" fontId="1" fillId="0" borderId="36" xfId="0" applyNumberFormat="1" applyFont="1" applyBorder="1" applyAlignment="1" applyProtection="1">
      <alignment vertical="center" shrinkToFit="1"/>
      <protection locked="0"/>
    </xf>
    <xf numFmtId="204" fontId="1" fillId="0" borderId="273" xfId="0" applyNumberFormat="1" applyFont="1" applyBorder="1" applyAlignment="1" applyProtection="1">
      <alignment vertical="center" shrinkToFit="1"/>
      <protection locked="0"/>
    </xf>
    <xf numFmtId="204" fontId="1" fillId="0" borderId="59" xfId="0" applyNumberFormat="1" applyFont="1" applyBorder="1" applyAlignment="1" applyProtection="1">
      <alignment vertical="center" shrinkToFit="1"/>
      <protection locked="0"/>
    </xf>
    <xf numFmtId="204" fontId="1" fillId="0" borderId="122" xfId="0" applyNumberFormat="1" applyFont="1" applyBorder="1" applyAlignment="1" applyProtection="1">
      <alignment vertical="center" shrinkToFit="1"/>
      <protection locked="0"/>
    </xf>
    <xf numFmtId="204" fontId="1" fillId="0" borderId="118" xfId="0" applyNumberFormat="1" applyFont="1" applyBorder="1" applyAlignment="1" applyProtection="1">
      <alignment vertical="center" shrinkToFit="1"/>
      <protection locked="0"/>
    </xf>
    <xf numFmtId="0" fontId="1" fillId="8" borderId="433" xfId="0" applyFont="1" applyFill="1" applyBorder="1" applyAlignment="1" applyProtection="1">
      <alignment horizontal="center" vertical="center" shrinkToFit="1"/>
      <protection locked="0"/>
    </xf>
    <xf numFmtId="0" fontId="0" fillId="0" borderId="363" xfId="2" applyFont="1" applyFill="1" applyBorder="1" applyAlignment="1" applyProtection="1">
      <alignment vertical="center" shrinkToFit="1"/>
      <protection locked="0"/>
    </xf>
    <xf numFmtId="0" fontId="0" fillId="6" borderId="61" xfId="2" applyFont="1" applyFill="1" applyBorder="1" applyAlignment="1" applyProtection="1">
      <alignment vertical="center" shrinkToFit="1"/>
      <protection locked="0"/>
    </xf>
    <xf numFmtId="0" fontId="0" fillId="0" borderId="373" xfId="0" applyFill="1" applyBorder="1" applyAlignment="1">
      <alignment horizontal="center" vertical="center" wrapText="1"/>
    </xf>
    <xf numFmtId="184" fontId="1" fillId="0" borderId="112" xfId="2" applyNumberFormat="1" applyFill="1" applyBorder="1" applyAlignment="1" applyProtection="1">
      <alignment vertical="center" shrinkToFit="1"/>
    </xf>
    <xf numFmtId="0" fontId="0" fillId="0" borderId="61" xfId="2" applyFont="1" applyFill="1" applyBorder="1" applyAlignment="1" applyProtection="1">
      <alignment vertical="center" shrinkToFit="1"/>
    </xf>
    <xf numFmtId="0" fontId="0" fillId="12" borderId="363" xfId="2" applyFont="1" applyFill="1" applyBorder="1" applyAlignment="1" applyProtection="1">
      <alignment vertical="center" shrinkToFit="1"/>
    </xf>
    <xf numFmtId="0" fontId="0" fillId="0" borderId="9" xfId="2" applyFont="1" applyFill="1" applyBorder="1" applyAlignment="1" applyProtection="1">
      <alignment vertical="center" shrinkToFit="1"/>
      <protection locked="0"/>
    </xf>
    <xf numFmtId="0" fontId="0" fillId="0" borderId="364" xfId="2" applyFont="1" applyFill="1" applyBorder="1" applyAlignment="1" applyProtection="1">
      <alignment vertical="center" shrinkToFit="1"/>
      <protection locked="0"/>
    </xf>
    <xf numFmtId="0" fontId="0" fillId="18" borderId="32" xfId="0" applyFill="1" applyBorder="1" applyAlignment="1">
      <alignment vertical="center"/>
    </xf>
    <xf numFmtId="0" fontId="38" fillId="18" borderId="182" xfId="0" applyFont="1" applyFill="1" applyBorder="1" applyAlignment="1">
      <alignment horizontal="center" vertical="center"/>
    </xf>
    <xf numFmtId="0" fontId="38" fillId="0" borderId="23" xfId="0" applyFont="1" applyFill="1" applyBorder="1" applyAlignment="1">
      <alignment horizontal="center" vertical="center" wrapText="1"/>
    </xf>
    <xf numFmtId="205" fontId="0" fillId="0" borderId="0" xfId="0" applyNumberFormat="1">
      <alignment vertical="center"/>
    </xf>
    <xf numFmtId="0" fontId="33" fillId="0" borderId="9" xfId="0" applyFont="1" applyFill="1" applyBorder="1" applyAlignment="1">
      <alignment horizontal="center" vertical="center" wrapText="1"/>
    </xf>
    <xf numFmtId="192" fontId="0" fillId="11" borderId="23" xfId="0" applyNumberFormat="1" applyFill="1" applyBorder="1" applyAlignment="1" applyProtection="1">
      <alignment horizontal="left" vertical="center" wrapText="1"/>
      <protection locked="0"/>
    </xf>
    <xf numFmtId="0" fontId="0" fillId="11" borderId="23" xfId="0" applyFill="1" applyBorder="1" applyAlignment="1" applyProtection="1">
      <alignment vertical="center" wrapText="1"/>
      <protection locked="0"/>
    </xf>
    <xf numFmtId="177" fontId="0" fillId="11" borderId="23" xfId="0" applyNumberFormat="1" applyFill="1" applyBorder="1" applyAlignment="1" applyProtection="1">
      <alignment vertical="center" wrapText="1"/>
      <protection locked="0"/>
    </xf>
    <xf numFmtId="0" fontId="8" fillId="18" borderId="21" xfId="0" applyFont="1" applyFill="1" applyBorder="1" applyAlignment="1">
      <alignment horizontal="center" vertical="center" wrapText="1"/>
    </xf>
    <xf numFmtId="189" fontId="38" fillId="0" borderId="137" xfId="0" applyNumberFormat="1" applyFont="1" applyBorder="1" applyAlignment="1" applyProtection="1">
      <alignment horizontal="center" vertical="center" wrapText="1"/>
      <protection locked="0"/>
    </xf>
    <xf numFmtId="190" fontId="38" fillId="0" borderId="137" xfId="0" applyNumberFormat="1" applyFont="1" applyBorder="1" applyAlignment="1" applyProtection="1">
      <alignment horizontal="center" vertical="center" wrapText="1"/>
      <protection locked="0"/>
    </xf>
    <xf numFmtId="189" fontId="38" fillId="11" borderId="23" xfId="0" applyNumberFormat="1" applyFont="1" applyFill="1" applyBorder="1" applyAlignment="1" applyProtection="1">
      <alignment horizontal="center" vertical="center" wrapText="1"/>
      <protection locked="0"/>
    </xf>
    <xf numFmtId="190" fontId="38" fillId="11" borderId="23" xfId="0" applyNumberFormat="1" applyFont="1" applyFill="1" applyBorder="1" applyAlignment="1" applyProtection="1">
      <alignment horizontal="center" vertical="center" wrapText="1"/>
      <protection locked="0"/>
    </xf>
    <xf numFmtId="191" fontId="38" fillId="11" borderId="23" xfId="0" applyNumberFormat="1" applyFont="1" applyFill="1" applyBorder="1" applyAlignment="1" applyProtection="1">
      <alignment horizontal="center" vertical="center" wrapText="1"/>
      <protection locked="0"/>
    </xf>
    <xf numFmtId="0" fontId="0" fillId="18" borderId="23" xfId="0" applyFill="1" applyBorder="1" applyAlignment="1" applyProtection="1">
      <alignment horizontal="center" vertical="center" wrapText="1"/>
      <protection locked="0"/>
    </xf>
    <xf numFmtId="0" fontId="46" fillId="0" borderId="0" xfId="0" applyFont="1" applyBorder="1" applyAlignment="1">
      <alignment horizontal="center" vertical="center"/>
    </xf>
    <xf numFmtId="0" fontId="8" fillId="0" borderId="22" xfId="0" applyFont="1" applyFill="1" applyBorder="1" applyAlignment="1">
      <alignment horizontal="center" vertical="center" wrapText="1"/>
    </xf>
    <xf numFmtId="0" fontId="0" fillId="0" borderId="62" xfId="0" applyFill="1" applyBorder="1" applyAlignment="1">
      <alignment horizontal="center" vertical="center" wrapText="1"/>
    </xf>
    <xf numFmtId="0" fontId="0" fillId="0" borderId="226" xfId="0" applyFill="1" applyBorder="1" applyAlignment="1">
      <alignment horizontal="center" vertical="center" wrapText="1"/>
    </xf>
    <xf numFmtId="0" fontId="1" fillId="0" borderId="0" xfId="2" applyFont="1" applyFill="1" applyBorder="1" applyAlignment="1" applyProtection="1">
      <alignment vertical="center" shrinkToFit="1"/>
    </xf>
    <xf numFmtId="184" fontId="1" fillId="0" borderId="36" xfId="2" applyNumberFormat="1" applyFill="1" applyBorder="1" applyAlignment="1" applyProtection="1">
      <alignment vertical="center" shrinkToFit="1"/>
    </xf>
    <xf numFmtId="185" fontId="0" fillId="0" borderId="61" xfId="2" applyNumberFormat="1" applyFont="1" applyFill="1" applyBorder="1" applyAlignment="1" applyProtection="1">
      <alignment horizontal="center" vertical="center" shrinkToFit="1"/>
    </xf>
    <xf numFmtId="184" fontId="1" fillId="0" borderId="439" xfId="2" applyNumberFormat="1" applyFill="1" applyBorder="1" applyAlignment="1" applyProtection="1">
      <alignment vertical="center" shrinkToFit="1"/>
    </xf>
    <xf numFmtId="185" fontId="1" fillId="0" borderId="440" xfId="2" applyNumberFormat="1" applyFont="1" applyFill="1" applyBorder="1" applyAlignment="1" applyProtection="1">
      <alignment horizontal="center" vertical="center" shrinkToFit="1"/>
    </xf>
    <xf numFmtId="0" fontId="1" fillId="0" borderId="440" xfId="2" applyFont="1" applyFill="1" applyBorder="1" applyAlignment="1" applyProtection="1">
      <alignment vertical="center" shrinkToFit="1"/>
      <protection locked="0"/>
    </xf>
    <xf numFmtId="0" fontId="1" fillId="0" borderId="441" xfId="2" applyFill="1" applyBorder="1" applyAlignment="1" applyProtection="1">
      <alignment vertical="center" shrinkToFit="1"/>
      <protection locked="0"/>
    </xf>
    <xf numFmtId="0" fontId="0" fillId="0" borderId="0" xfId="0" applyFont="1" applyFill="1" applyBorder="1" applyAlignment="1">
      <alignment vertical="center"/>
    </xf>
    <xf numFmtId="0" fontId="0" fillId="0" borderId="162" xfId="1" applyNumberFormat="1" applyFont="1" applyFill="1" applyBorder="1" applyAlignment="1" applyProtection="1">
      <alignment horizontal="center" vertical="center" shrinkToFit="1"/>
      <protection locked="0"/>
    </xf>
    <xf numFmtId="0" fontId="0" fillId="0" borderId="149" xfId="1" applyNumberFormat="1" applyFont="1" applyFill="1" applyBorder="1" applyAlignment="1" applyProtection="1">
      <alignment horizontal="center" vertical="center" shrinkToFit="1"/>
      <protection locked="0"/>
    </xf>
    <xf numFmtId="0" fontId="0" fillId="0" borderId="150" xfId="1" applyNumberFormat="1" applyFont="1" applyFill="1" applyBorder="1" applyAlignment="1" applyProtection="1">
      <alignment horizontal="center" vertical="center" shrinkToFit="1"/>
      <protection locked="0"/>
    </xf>
    <xf numFmtId="0" fontId="0" fillId="0" borderId="105" xfId="1" applyNumberFormat="1" applyFont="1" applyFill="1" applyBorder="1" applyAlignment="1" applyProtection="1">
      <alignment horizontal="center" vertical="center" shrinkToFit="1"/>
      <protection locked="0"/>
    </xf>
    <xf numFmtId="0" fontId="0" fillId="1" borderId="269" xfId="0" applyFill="1" applyBorder="1" applyAlignment="1" applyProtection="1">
      <alignment horizontal="left" vertical="center" wrapText="1"/>
    </xf>
    <xf numFmtId="0" fontId="30" fillId="0" borderId="0" xfId="2" applyFont="1" applyFill="1" applyAlignment="1" applyProtection="1">
      <alignment vertical="center" shrinkToFit="1"/>
    </xf>
    <xf numFmtId="0" fontId="0" fillId="0" borderId="258" xfId="2" applyFont="1" applyFill="1" applyBorder="1" applyAlignment="1" applyProtection="1">
      <alignment vertical="center" shrinkToFit="1"/>
      <protection locked="0"/>
    </xf>
    <xf numFmtId="0" fontId="0" fillId="0" borderId="442" xfId="0" applyFont="1" applyBorder="1" applyAlignment="1">
      <alignment horizontal="center" vertical="center" wrapText="1"/>
    </xf>
    <xf numFmtId="0" fontId="0" fillId="0" borderId="296" xfId="0" applyFont="1" applyBorder="1" applyAlignment="1">
      <alignment horizontal="center" vertical="center" wrapText="1"/>
    </xf>
    <xf numFmtId="0" fontId="40" fillId="0" borderId="46" xfId="0" applyFont="1" applyFill="1" applyBorder="1" applyAlignment="1">
      <alignment horizontal="center" vertical="center"/>
    </xf>
    <xf numFmtId="199" fontId="33" fillId="18" borderId="318" xfId="0" applyNumberFormat="1" applyFont="1" applyFill="1" applyBorder="1" applyAlignment="1">
      <alignment horizontal="center" vertical="center"/>
    </xf>
    <xf numFmtId="0" fontId="8" fillId="0" borderId="0" xfId="0" applyFont="1" applyBorder="1" applyAlignment="1">
      <alignment vertical="center" wrapText="1"/>
    </xf>
    <xf numFmtId="193" fontId="0" fillId="0" borderId="0" xfId="0" applyNumberFormat="1" applyBorder="1" applyAlignment="1">
      <alignment vertical="center" wrapText="1"/>
    </xf>
    <xf numFmtId="0" fontId="8" fillId="0" borderId="0" xfId="0" applyFont="1" applyFill="1" applyBorder="1" applyAlignment="1">
      <alignment vertical="center" wrapText="1"/>
    </xf>
    <xf numFmtId="0" fontId="0" fillId="0" borderId="0" xfId="0" applyFill="1" applyBorder="1" applyAlignment="1">
      <alignment vertical="center" wrapText="1"/>
    </xf>
    <xf numFmtId="0" fontId="0" fillId="0" borderId="55" xfId="0" applyFill="1" applyBorder="1" applyAlignment="1">
      <alignment horizontal="center" vertical="center" wrapText="1"/>
    </xf>
    <xf numFmtId="0" fontId="0" fillId="0" borderId="163" xfId="0" applyBorder="1" applyAlignment="1">
      <alignment horizontal="center" vertical="center"/>
    </xf>
    <xf numFmtId="0" fontId="0" fillId="0" borderId="6" xfId="0" applyBorder="1" applyAlignment="1">
      <alignment vertical="center" wrapText="1"/>
    </xf>
    <xf numFmtId="0" fontId="0" fillId="0" borderId="52" xfId="0" applyFill="1" applyBorder="1" applyAlignment="1">
      <alignment vertical="center" wrapText="1"/>
    </xf>
    <xf numFmtId="0" fontId="40" fillId="0" borderId="23" xfId="0" applyFont="1" applyFill="1" applyBorder="1" applyAlignment="1" applyProtection="1">
      <alignment horizontal="center" vertical="center" wrapText="1"/>
      <protection locked="0"/>
    </xf>
    <xf numFmtId="0" fontId="44" fillId="0" borderId="9" xfId="0" applyFont="1" applyFill="1" applyBorder="1" applyAlignment="1">
      <alignment horizontal="center" vertical="center" wrapText="1"/>
    </xf>
    <xf numFmtId="0" fontId="0" fillId="0" borderId="398" xfId="0" applyFill="1" applyBorder="1" applyAlignment="1">
      <alignment horizontal="center" vertical="center" wrapText="1"/>
    </xf>
    <xf numFmtId="0" fontId="0" fillId="0" borderId="399" xfId="0" applyFill="1" applyBorder="1" applyAlignment="1">
      <alignment horizontal="center" vertical="center" wrapText="1"/>
    </xf>
    <xf numFmtId="204" fontId="0" fillId="0" borderId="389" xfId="0" applyNumberFormat="1" applyFont="1" applyBorder="1" applyAlignment="1" applyProtection="1">
      <alignment horizontal="center" vertical="center" shrinkToFit="1"/>
      <protection locked="0"/>
    </xf>
    <xf numFmtId="0" fontId="11" fillId="4" borderId="36" xfId="0" applyFont="1" applyFill="1" applyBorder="1" applyAlignment="1">
      <alignment vertical="center" wrapText="1"/>
    </xf>
    <xf numFmtId="0" fontId="1" fillId="0" borderId="177" xfId="0" applyFont="1" applyBorder="1" applyAlignment="1">
      <alignment vertical="center" shrinkToFit="1"/>
    </xf>
    <xf numFmtId="0" fontId="1" fillId="0" borderId="11" xfId="0" applyFont="1" applyBorder="1" applyAlignment="1">
      <alignment vertical="center" shrinkToFit="1"/>
    </xf>
    <xf numFmtId="0" fontId="1" fillId="0" borderId="59" xfId="0" applyFont="1" applyBorder="1" applyAlignment="1">
      <alignment vertical="center" shrinkToFit="1"/>
    </xf>
    <xf numFmtId="0" fontId="15" fillId="0" borderId="13" xfId="0" applyFont="1" applyBorder="1">
      <alignment vertical="center"/>
    </xf>
    <xf numFmtId="0" fontId="0" fillId="0" borderId="226" xfId="0" applyBorder="1">
      <alignment vertical="center"/>
    </xf>
    <xf numFmtId="0" fontId="0" fillId="0" borderId="132" xfId="0" applyBorder="1">
      <alignment vertical="center"/>
    </xf>
    <xf numFmtId="0" fontId="0" fillId="0" borderId="3" xfId="0" applyBorder="1">
      <alignment vertical="center"/>
    </xf>
    <xf numFmtId="0" fontId="0" fillId="0" borderId="125" xfId="0" applyBorder="1">
      <alignment vertical="center"/>
    </xf>
    <xf numFmtId="0" fontId="0" fillId="12" borderId="0" xfId="0" applyFill="1" applyAlignment="1">
      <alignment horizontal="right" vertical="center"/>
    </xf>
    <xf numFmtId="0" fontId="1" fillId="0" borderId="0" xfId="0" applyFont="1" applyFill="1" applyAlignment="1">
      <alignment vertical="center"/>
    </xf>
    <xf numFmtId="0" fontId="0" fillId="0" borderId="0" xfId="0" applyFill="1" applyAlignment="1">
      <alignment horizontal="right" vertical="center"/>
    </xf>
    <xf numFmtId="0" fontId="0" fillId="0" borderId="0" xfId="0" applyFill="1" applyAlignment="1"/>
    <xf numFmtId="0" fontId="1" fillId="0" borderId="283" xfId="0" applyFont="1" applyBorder="1">
      <alignment vertical="center"/>
    </xf>
    <xf numFmtId="0" fontId="0" fillId="0" borderId="361" xfId="0" applyFont="1" applyBorder="1" applyAlignment="1">
      <alignment horizontal="center" vertical="center" shrinkToFit="1"/>
    </xf>
    <xf numFmtId="0" fontId="1" fillId="3" borderId="361" xfId="0" applyFont="1" applyFill="1" applyBorder="1" applyAlignment="1">
      <alignment vertical="center" shrinkToFit="1"/>
    </xf>
    <xf numFmtId="0" fontId="1" fillId="0" borderId="361" xfId="0" applyFont="1" applyBorder="1" applyAlignment="1">
      <alignment vertical="center" shrinkToFit="1"/>
    </xf>
    <xf numFmtId="0" fontId="1" fillId="0" borderId="361" xfId="0" applyFont="1" applyBorder="1">
      <alignment vertical="center"/>
    </xf>
    <xf numFmtId="0" fontId="0" fillId="0" borderId="0" xfId="0" applyFont="1" applyAlignment="1">
      <alignment vertical="center" shrinkToFit="1"/>
    </xf>
    <xf numFmtId="195" fontId="1" fillId="13" borderId="0" xfId="0" applyNumberFormat="1" applyFont="1" applyFill="1" applyBorder="1">
      <alignment vertical="center"/>
    </xf>
    <xf numFmtId="0" fontId="11" fillId="0" borderId="0" xfId="0" applyFont="1" applyBorder="1" applyAlignment="1">
      <alignment vertical="center" wrapText="1"/>
    </xf>
    <xf numFmtId="200" fontId="1" fillId="13" borderId="0" xfId="0" applyNumberFormat="1" applyFont="1" applyFill="1" applyBorder="1">
      <alignment vertical="center"/>
    </xf>
    <xf numFmtId="0" fontId="1" fillId="0" borderId="283" xfId="0" applyFont="1" applyFill="1" applyBorder="1">
      <alignment vertical="center"/>
    </xf>
    <xf numFmtId="0" fontId="0" fillId="0" borderId="361" xfId="0" applyFont="1" applyFill="1" applyBorder="1" applyAlignment="1">
      <alignment horizontal="center" vertical="center" shrinkToFit="1"/>
    </xf>
    <xf numFmtId="0" fontId="1" fillId="0" borderId="361" xfId="0" applyFont="1" applyFill="1" applyBorder="1" applyAlignment="1">
      <alignment vertical="center" shrinkToFit="1"/>
    </xf>
    <xf numFmtId="0" fontId="13" fillId="0" borderId="361" xfId="0" applyFont="1" applyFill="1" applyBorder="1" applyAlignment="1">
      <alignment horizontal="right" vertical="center" wrapText="1"/>
    </xf>
    <xf numFmtId="195" fontId="1" fillId="0" borderId="361" xfId="0" applyNumberFormat="1" applyFont="1" applyFill="1" applyBorder="1">
      <alignment vertical="center"/>
    </xf>
    <xf numFmtId="200" fontId="1" fillId="0" borderId="361" xfId="0" applyNumberFormat="1" applyFont="1" applyFill="1" applyBorder="1">
      <alignment vertical="center"/>
    </xf>
    <xf numFmtId="0" fontId="13" fillId="0" borderId="0" xfId="0" applyFont="1" applyFill="1" applyBorder="1" applyAlignment="1">
      <alignment horizontal="right" vertical="center" wrapText="1"/>
    </xf>
    <xf numFmtId="200" fontId="1" fillId="0" borderId="0" xfId="0" applyNumberFormat="1" applyFont="1" applyFill="1" applyBorder="1">
      <alignment vertical="center"/>
    </xf>
    <xf numFmtId="0" fontId="38" fillId="0" borderId="0" xfId="0" applyFont="1" applyAlignment="1">
      <alignment horizontal="center" vertical="center"/>
    </xf>
    <xf numFmtId="0" fontId="47" fillId="0" borderId="0" xfId="0" applyFont="1" applyFill="1" applyAlignment="1"/>
    <xf numFmtId="0" fontId="48" fillId="0" borderId="0" xfId="0" applyFont="1" applyBorder="1" applyAlignment="1">
      <alignment horizontal="left" vertical="center"/>
    </xf>
    <xf numFmtId="0" fontId="0" fillId="0" borderId="61" xfId="0" applyBorder="1" applyAlignment="1">
      <alignment horizontal="center" vertical="center"/>
    </xf>
    <xf numFmtId="0" fontId="1" fillId="0" borderId="61" xfId="0" applyFont="1" applyBorder="1" applyProtection="1">
      <alignment vertical="center"/>
      <protection locked="0"/>
    </xf>
    <xf numFmtId="0" fontId="8" fillId="0" borderId="61" xfId="0" applyFont="1" applyBorder="1" applyAlignment="1">
      <alignment horizontal="left" vertical="center" wrapText="1"/>
    </xf>
    <xf numFmtId="0" fontId="8" fillId="0" borderId="61" xfId="0" applyFont="1" applyBorder="1" applyAlignment="1" applyProtection="1">
      <alignment horizontal="left" vertical="center" wrapText="1"/>
      <protection locked="0"/>
    </xf>
    <xf numFmtId="0" fontId="1" fillId="6" borderId="113" xfId="2" applyFill="1" applyBorder="1" applyAlignment="1" applyProtection="1">
      <alignment vertical="center" shrinkToFit="1"/>
      <protection locked="0"/>
    </xf>
    <xf numFmtId="184" fontId="1" fillId="0" borderId="445" xfId="2" applyNumberFormat="1" applyFill="1" applyBorder="1" applyAlignment="1" applyProtection="1">
      <alignment vertical="center" shrinkToFit="1"/>
    </xf>
    <xf numFmtId="185" fontId="1" fillId="0" borderId="264" xfId="2" applyNumberFormat="1" applyFont="1" applyFill="1" applyBorder="1" applyAlignment="1" applyProtection="1">
      <alignment horizontal="center" vertical="center" shrinkToFit="1"/>
    </xf>
    <xf numFmtId="184" fontId="0" fillId="0" borderId="238" xfId="2" applyNumberFormat="1" applyFont="1" applyFill="1" applyBorder="1" applyAlignment="1" applyProtection="1">
      <alignment vertical="center" shrinkToFit="1"/>
    </xf>
    <xf numFmtId="184" fontId="1" fillId="0" borderId="446" xfId="2" applyNumberFormat="1" applyFill="1" applyBorder="1" applyAlignment="1" applyProtection="1">
      <alignment vertical="center" shrinkToFit="1"/>
    </xf>
    <xf numFmtId="0" fontId="1" fillId="0" borderId="447" xfId="2" applyFill="1" applyBorder="1" applyAlignment="1" applyProtection="1">
      <alignment vertical="center" shrinkToFit="1"/>
      <protection locked="0"/>
    </xf>
    <xf numFmtId="184" fontId="1" fillId="0" borderId="448" xfId="2" applyNumberFormat="1" applyFill="1" applyBorder="1" applyAlignment="1" applyProtection="1">
      <alignment vertical="center" shrinkToFit="1"/>
    </xf>
    <xf numFmtId="185" fontId="1" fillId="0" borderId="0" xfId="2" applyNumberFormat="1" applyFont="1" applyFill="1" applyBorder="1" applyAlignment="1" applyProtection="1">
      <alignment horizontal="center" vertical="center" shrinkToFit="1"/>
    </xf>
    <xf numFmtId="0" fontId="0" fillId="0" borderId="131" xfId="2" applyFont="1" applyFill="1" applyBorder="1" applyAlignment="1" applyProtection="1">
      <alignment vertical="center" shrinkToFit="1"/>
    </xf>
    <xf numFmtId="0" fontId="0" fillId="0" borderId="9" xfId="0" applyFill="1" applyBorder="1" applyAlignment="1">
      <alignment horizontal="center" vertical="center" wrapText="1"/>
    </xf>
    <xf numFmtId="0" fontId="0" fillId="0" borderId="177" xfId="0"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1" fillId="0" borderId="0" xfId="2" applyFont="1" applyFill="1" applyBorder="1" applyAlignment="1" applyProtection="1">
      <alignment vertical="center" shrinkToFit="1"/>
    </xf>
    <xf numFmtId="0" fontId="25" fillId="0" borderId="40" xfId="0" applyFont="1" applyFill="1" applyBorder="1" applyAlignment="1">
      <alignment vertical="center" shrinkToFit="1"/>
    </xf>
    <xf numFmtId="0" fontId="0" fillId="11" borderId="23" xfId="0" applyFill="1" applyBorder="1" applyAlignment="1">
      <alignment vertical="center"/>
    </xf>
    <xf numFmtId="0" fontId="0" fillId="0" borderId="136" xfId="0" applyFill="1" applyBorder="1" applyAlignment="1" applyProtection="1">
      <alignment horizontal="center" vertical="center" wrapText="1"/>
      <protection locked="0"/>
    </xf>
    <xf numFmtId="0" fontId="0" fillId="0" borderId="454" xfId="0" applyBorder="1" applyAlignment="1">
      <alignment horizontal="center" vertical="center" wrapText="1"/>
    </xf>
    <xf numFmtId="0" fontId="1" fillId="0" borderId="454" xfId="0" applyFont="1" applyBorder="1" applyAlignment="1">
      <alignment horizontal="center" vertical="center" wrapText="1"/>
    </xf>
    <xf numFmtId="0" fontId="2" fillId="0" borderId="0" xfId="0" applyFont="1" applyBorder="1" applyAlignment="1">
      <alignment horizontal="center" vertical="center" wrapText="1"/>
    </xf>
    <xf numFmtId="0" fontId="11" fillId="0" borderId="103" xfId="0" applyFont="1" applyBorder="1" applyAlignment="1">
      <alignment horizontal="center" vertical="center" wrapText="1"/>
    </xf>
    <xf numFmtId="0" fontId="1" fillId="0" borderId="431" xfId="0" applyNumberFormat="1" applyFont="1" applyBorder="1" applyAlignment="1">
      <alignment vertical="center" wrapText="1"/>
    </xf>
    <xf numFmtId="195" fontId="0" fillId="0" borderId="275" xfId="0" applyNumberFormat="1" applyFont="1" applyBorder="1" applyAlignment="1">
      <alignment vertical="center" wrapText="1"/>
    </xf>
    <xf numFmtId="0" fontId="1" fillId="0" borderId="11" xfId="0" applyNumberFormat="1" applyFont="1" applyBorder="1" applyAlignment="1">
      <alignment vertical="center" wrapText="1"/>
    </xf>
    <xf numFmtId="0" fontId="0" fillId="0" borderId="41" xfId="0" applyFill="1" applyBorder="1" applyAlignment="1">
      <alignment vertical="center" wrapText="1"/>
    </xf>
    <xf numFmtId="0" fontId="0" fillId="0" borderId="38" xfId="0" applyFill="1" applyBorder="1" applyAlignment="1">
      <alignment horizontal="left" vertical="center" shrinkToFit="1"/>
    </xf>
    <xf numFmtId="0" fontId="0" fillId="0" borderId="2" xfId="2" applyFont="1" applyFill="1" applyBorder="1" applyAlignment="1">
      <alignment vertical="center"/>
    </xf>
    <xf numFmtId="0" fontId="11" fillId="0" borderId="61" xfId="0" applyFont="1" applyBorder="1" applyAlignment="1">
      <alignment horizontal="left" vertical="center" wrapText="1"/>
    </xf>
    <xf numFmtId="0" fontId="5" fillId="0" borderId="0" xfId="2" applyFont="1" applyFill="1" applyBorder="1" applyAlignment="1" applyProtection="1">
      <alignment vertical="center"/>
    </xf>
    <xf numFmtId="184" fontId="1" fillId="0" borderId="256" xfId="2" applyNumberFormat="1" applyFill="1" applyBorder="1" applyAlignment="1" applyProtection="1">
      <alignment vertical="center" shrinkToFit="1"/>
    </xf>
    <xf numFmtId="184" fontId="1" fillId="0" borderId="125" xfId="2" applyNumberFormat="1" applyFill="1" applyBorder="1" applyAlignment="1" applyProtection="1">
      <alignment vertical="center" shrinkToFit="1"/>
    </xf>
    <xf numFmtId="184" fontId="1" fillId="6" borderId="125" xfId="2" applyNumberFormat="1" applyFill="1" applyBorder="1" applyAlignment="1" applyProtection="1">
      <alignment vertical="center" shrinkToFit="1"/>
    </xf>
    <xf numFmtId="185" fontId="0" fillId="0" borderId="258" xfId="2" applyNumberFormat="1" applyFont="1" applyFill="1" applyBorder="1" applyAlignment="1" applyProtection="1">
      <alignment horizontal="center" vertical="center" shrinkToFit="1"/>
    </xf>
    <xf numFmtId="0" fontId="1" fillId="0" borderId="271" xfId="2" applyFill="1" applyBorder="1" applyAlignment="1" applyProtection="1">
      <alignment vertical="center" shrinkToFit="1"/>
      <protection locked="0"/>
    </xf>
    <xf numFmtId="184" fontId="1" fillId="0" borderId="455" xfId="2" applyNumberFormat="1" applyFill="1" applyBorder="1" applyAlignment="1" applyProtection="1">
      <alignment vertical="center" shrinkToFit="1"/>
    </xf>
    <xf numFmtId="184" fontId="1" fillId="0" borderId="362" xfId="2" applyNumberFormat="1" applyFill="1" applyBorder="1" applyAlignment="1" applyProtection="1">
      <alignment vertical="center" shrinkToFit="1"/>
    </xf>
    <xf numFmtId="0" fontId="0" fillId="0" borderId="363" xfId="2" applyFont="1" applyFill="1" applyBorder="1" applyAlignment="1" applyProtection="1">
      <alignment vertical="center" shrinkToFit="1"/>
    </xf>
    <xf numFmtId="0" fontId="1" fillId="0" borderId="367" xfId="2" applyFill="1" applyBorder="1" applyAlignment="1" applyProtection="1">
      <alignment vertical="center" shrinkToFit="1"/>
    </xf>
    <xf numFmtId="184" fontId="1" fillId="0" borderId="264" xfId="2" applyNumberFormat="1" applyFill="1" applyBorder="1" applyAlignment="1" applyProtection="1">
      <alignment vertical="center" shrinkToFit="1"/>
    </xf>
    <xf numFmtId="185" fontId="1" fillId="6" borderId="258" xfId="2" applyNumberFormat="1" applyFont="1" applyFill="1" applyBorder="1" applyAlignment="1" applyProtection="1">
      <alignment horizontal="center" vertical="center" shrinkToFit="1"/>
    </xf>
    <xf numFmtId="184" fontId="0" fillId="0" borderId="258" xfId="2" applyNumberFormat="1" applyFont="1" applyFill="1" applyBorder="1" applyAlignment="1" applyProtection="1">
      <alignment vertical="center" shrinkToFit="1"/>
    </xf>
    <xf numFmtId="184" fontId="1" fillId="0" borderId="271" xfId="2" applyNumberFormat="1" applyFill="1" applyBorder="1" applyAlignment="1" applyProtection="1">
      <alignment vertical="center" shrinkToFit="1"/>
    </xf>
    <xf numFmtId="184" fontId="1" fillId="6" borderId="456" xfId="2" applyNumberFormat="1" applyFill="1" applyBorder="1" applyAlignment="1" applyProtection="1">
      <alignment vertical="center" shrinkToFit="1"/>
    </xf>
    <xf numFmtId="0" fontId="1" fillId="0" borderId="267" xfId="2" applyFill="1" applyBorder="1" applyAlignment="1" applyProtection="1">
      <alignment vertical="center" shrinkToFit="1"/>
      <protection locked="0"/>
    </xf>
    <xf numFmtId="185" fontId="1" fillId="12" borderId="61" xfId="2" applyNumberFormat="1" applyFont="1" applyFill="1" applyBorder="1" applyAlignment="1" applyProtection="1">
      <alignment horizontal="center" vertical="center" shrinkToFit="1"/>
    </xf>
    <xf numFmtId="184" fontId="1" fillId="12" borderId="256" xfId="2" applyNumberFormat="1" applyFill="1" applyBorder="1" applyAlignment="1" applyProtection="1">
      <alignment vertical="center" shrinkToFit="1"/>
    </xf>
    <xf numFmtId="185" fontId="1" fillId="12" borderId="258" xfId="2" applyNumberFormat="1" applyFont="1" applyFill="1" applyBorder="1" applyAlignment="1" applyProtection="1">
      <alignment horizontal="center" vertical="center" shrinkToFit="1"/>
    </xf>
    <xf numFmtId="0" fontId="1" fillId="12" borderId="457" xfId="2" applyFill="1" applyBorder="1" applyAlignment="1" applyProtection="1">
      <alignment vertical="center" shrinkToFit="1"/>
      <protection locked="0"/>
    </xf>
    <xf numFmtId="0" fontId="38" fillId="0" borderId="4" xfId="0" applyFont="1" applyFill="1" applyBorder="1" applyAlignment="1">
      <alignment horizontal="center" vertical="center" wrapText="1"/>
    </xf>
    <xf numFmtId="0" fontId="0" fillId="0" borderId="4" xfId="0" applyBorder="1" applyAlignment="1">
      <alignment vertical="center" shrinkToFit="1"/>
    </xf>
    <xf numFmtId="0" fontId="49" fillId="0" borderId="0" xfId="0" applyFont="1" applyBorder="1" applyAlignment="1">
      <alignment vertical="center"/>
    </xf>
    <xf numFmtId="0" fontId="0" fillId="0" borderId="9" xfId="0" applyFont="1" applyFill="1" applyBorder="1" applyAlignment="1">
      <alignment horizontal="center" vertical="center" wrapText="1"/>
    </xf>
    <xf numFmtId="0" fontId="49" fillId="20" borderId="102" xfId="0" applyFont="1" applyFill="1" applyBorder="1" applyAlignment="1">
      <alignment horizontal="center" vertical="center" shrinkToFit="1"/>
    </xf>
    <xf numFmtId="0" fontId="0" fillId="0" borderId="10" xfId="0" applyBorder="1">
      <alignment vertical="center"/>
    </xf>
    <xf numFmtId="0" fontId="0" fillId="0" borderId="59" xfId="0" applyFont="1" applyFill="1" applyBorder="1" applyAlignment="1">
      <alignment horizontal="center" vertical="center" wrapText="1"/>
    </xf>
    <xf numFmtId="0" fontId="1" fillId="0" borderId="459" xfId="0" applyFont="1" applyBorder="1" applyAlignment="1" applyProtection="1">
      <alignment vertical="center" wrapText="1"/>
      <protection locked="0"/>
    </xf>
    <xf numFmtId="0" fontId="1" fillId="0" borderId="460" xfId="0" applyFont="1" applyBorder="1" applyAlignment="1" applyProtection="1">
      <alignment vertical="center" wrapText="1"/>
      <protection locked="0"/>
    </xf>
    <xf numFmtId="0" fontId="1" fillId="0" borderId="461" xfId="0" applyFont="1" applyFill="1" applyBorder="1" applyAlignment="1" applyProtection="1">
      <alignment vertical="center" wrapText="1"/>
      <protection locked="0"/>
    </xf>
    <xf numFmtId="0" fontId="0" fillId="0" borderId="177" xfId="0" applyBorder="1" applyAlignment="1">
      <alignment horizontal="center" vertical="center"/>
    </xf>
    <xf numFmtId="0" fontId="0" fillId="0" borderId="18" xfId="0" applyBorder="1" applyAlignment="1">
      <alignment vertical="center"/>
    </xf>
    <xf numFmtId="0" fontId="0" fillId="0" borderId="8" xfId="0" applyFont="1" applyFill="1" applyBorder="1" applyAlignment="1">
      <alignment vertical="center" wrapText="1"/>
    </xf>
    <xf numFmtId="0" fontId="0" fillId="0" borderId="61" xfId="0" applyFont="1" applyFill="1" applyBorder="1" applyAlignment="1">
      <alignment horizontal="center" vertical="center" wrapText="1"/>
    </xf>
    <xf numFmtId="0" fontId="1" fillId="3" borderId="462" xfId="0" applyFont="1" applyFill="1" applyBorder="1" applyAlignment="1">
      <alignment vertical="center" wrapText="1"/>
    </xf>
    <xf numFmtId="0" fontId="1" fillId="3" borderId="13" xfId="0" applyFont="1" applyFill="1" applyBorder="1" applyAlignment="1">
      <alignment vertical="center" wrapText="1"/>
    </xf>
    <xf numFmtId="0" fontId="1" fillId="3" borderId="19" xfId="0" applyFont="1" applyFill="1" applyBorder="1" applyAlignment="1">
      <alignment vertical="center" wrapText="1"/>
    </xf>
    <xf numFmtId="0" fontId="0" fillId="0" borderId="49" xfId="0" applyBorder="1" applyAlignment="1">
      <alignment vertical="center"/>
    </xf>
    <xf numFmtId="0" fontId="0" fillId="0" borderId="126" xfId="0" applyBorder="1">
      <alignment vertical="center"/>
    </xf>
    <xf numFmtId="0" fontId="13" fillId="0" borderId="1" xfId="0" applyFont="1" applyBorder="1" applyAlignment="1">
      <alignment horizontal="center" vertical="center" wrapText="1"/>
    </xf>
    <xf numFmtId="0" fontId="1" fillId="0" borderId="37" xfId="0" applyFont="1" applyBorder="1" applyProtection="1">
      <alignment vertical="center"/>
      <protection locked="0"/>
    </xf>
    <xf numFmtId="0" fontId="1" fillId="0" borderId="10" xfId="0" applyFont="1" applyBorder="1" applyProtection="1">
      <alignment vertical="center"/>
      <protection locked="0"/>
    </xf>
    <xf numFmtId="0" fontId="1" fillId="0" borderId="463" xfId="0" applyFont="1" applyBorder="1" applyAlignment="1" applyProtection="1">
      <alignment vertical="center" wrapText="1"/>
      <protection locked="0"/>
    </xf>
    <xf numFmtId="0" fontId="1" fillId="0" borderId="28" xfId="0" applyFont="1" applyBorder="1" applyProtection="1">
      <alignment vertical="center"/>
      <protection locked="0"/>
    </xf>
    <xf numFmtId="0" fontId="1" fillId="18" borderId="127" xfId="0" applyFont="1" applyFill="1" applyBorder="1">
      <alignment vertical="center"/>
    </xf>
    <xf numFmtId="0" fontId="1" fillId="18" borderId="124" xfId="0" applyFont="1" applyFill="1" applyBorder="1">
      <alignment vertical="center"/>
    </xf>
    <xf numFmtId="0" fontId="1" fillId="18" borderId="182" xfId="0" applyFont="1" applyFill="1" applyBorder="1">
      <alignment vertical="center"/>
    </xf>
    <xf numFmtId="0" fontId="0" fillId="0" borderId="84" xfId="0" applyBorder="1" applyAlignment="1">
      <alignment horizontal="center" vertical="center"/>
    </xf>
    <xf numFmtId="0" fontId="0" fillId="0" borderId="464" xfId="0" applyBorder="1" applyAlignment="1">
      <alignment horizontal="center" vertical="center"/>
    </xf>
    <xf numFmtId="0" fontId="0" fillId="0" borderId="66" xfId="0" applyBorder="1">
      <alignment vertical="center"/>
    </xf>
    <xf numFmtId="0" fontId="1" fillId="0" borderId="465" xfId="0" applyFont="1" applyBorder="1" applyProtection="1">
      <alignment vertical="center"/>
      <protection locked="0"/>
    </xf>
    <xf numFmtId="0" fontId="0" fillId="3" borderId="60" xfId="0" applyFill="1" applyBorder="1" applyAlignment="1">
      <alignment vertical="center" wrapText="1"/>
    </xf>
    <xf numFmtId="0" fontId="0" fillId="18" borderId="127" xfId="0" applyFill="1" applyBorder="1">
      <alignment vertical="center"/>
    </xf>
    <xf numFmtId="0" fontId="0" fillId="11" borderId="177"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50" fillId="14" borderId="23" xfId="0" applyFont="1" applyFill="1" applyBorder="1" applyAlignment="1" applyProtection="1">
      <alignment horizontal="center" vertical="center" wrapText="1"/>
      <protection locked="0"/>
    </xf>
    <xf numFmtId="0" fontId="52" fillId="14" borderId="9" xfId="0" applyFont="1" applyFill="1" applyBorder="1" applyAlignment="1">
      <alignment horizontal="center" vertical="center" wrapText="1"/>
    </xf>
    <xf numFmtId="0" fontId="8" fillId="0" borderId="226" xfId="0" applyFont="1" applyFill="1" applyBorder="1" applyAlignment="1">
      <alignment horizontal="center" vertical="center" wrapText="1"/>
    </xf>
    <xf numFmtId="0" fontId="51" fillId="14" borderId="53" xfId="0" applyFont="1" applyFill="1" applyBorder="1" applyAlignment="1">
      <alignment horizontal="center" vertical="center" wrapText="1"/>
    </xf>
    <xf numFmtId="0" fontId="51" fillId="14" borderId="254" xfId="0" applyFont="1" applyFill="1" applyBorder="1" applyAlignment="1">
      <alignment horizontal="center" vertical="center" wrapText="1"/>
    </xf>
    <xf numFmtId="0" fontId="51" fillId="14" borderId="255" xfId="0" applyFont="1" applyFill="1" applyBorder="1" applyAlignment="1">
      <alignment horizontal="center" vertical="center"/>
    </xf>
    <xf numFmtId="0" fontId="51" fillId="14" borderId="254" xfId="0" applyFont="1" applyFill="1" applyBorder="1" applyAlignment="1">
      <alignment horizontal="center" vertical="center"/>
    </xf>
    <xf numFmtId="0" fontId="51" fillId="14" borderId="255" xfId="0" applyFont="1" applyFill="1" applyBorder="1" applyAlignment="1">
      <alignment horizontal="center" vertical="center" wrapText="1"/>
    </xf>
    <xf numFmtId="0" fontId="51" fillId="14" borderId="26" xfId="0" applyFont="1" applyFill="1" applyBorder="1" applyAlignment="1">
      <alignment horizontal="center" vertical="center" shrinkToFit="1"/>
    </xf>
    <xf numFmtId="0" fontId="51" fillId="14" borderId="39" xfId="0" applyFont="1" applyFill="1" applyBorder="1" applyAlignment="1">
      <alignment horizontal="center" vertical="center" shrinkToFit="1"/>
    </xf>
    <xf numFmtId="0" fontId="51" fillId="14" borderId="374" xfId="0" applyFont="1" applyFill="1" applyBorder="1" applyAlignment="1">
      <alignment horizontal="center" vertical="center" wrapText="1"/>
    </xf>
    <xf numFmtId="0" fontId="51" fillId="14" borderId="373" xfId="0" applyFont="1" applyFill="1" applyBorder="1" applyAlignment="1">
      <alignment horizontal="center" vertical="center" wrapText="1"/>
    </xf>
    <xf numFmtId="0" fontId="51" fillId="14" borderId="398" xfId="0" applyFont="1" applyFill="1" applyBorder="1" applyAlignment="1">
      <alignment horizontal="center" vertical="center" wrapText="1"/>
    </xf>
    <xf numFmtId="0" fontId="51" fillId="14" borderId="399" xfId="0" applyFont="1" applyFill="1" applyBorder="1" applyAlignment="1">
      <alignment horizontal="center" vertical="center" wrapText="1"/>
    </xf>
    <xf numFmtId="0" fontId="51" fillId="14" borderId="208" xfId="0" applyFont="1" applyFill="1" applyBorder="1" applyAlignment="1">
      <alignment horizontal="center" vertical="center"/>
    </xf>
    <xf numFmtId="0" fontId="51" fillId="14" borderId="209" xfId="0" applyFont="1" applyFill="1" applyBorder="1" applyAlignment="1">
      <alignment horizontal="center" vertical="center"/>
    </xf>
    <xf numFmtId="0" fontId="0" fillId="0" borderId="52" xfId="0" applyFont="1" applyBorder="1" applyAlignment="1">
      <alignment vertical="center"/>
    </xf>
    <xf numFmtId="0" fontId="0" fillId="0" borderId="46" xfId="0" applyFont="1" applyBorder="1" applyAlignment="1">
      <alignment vertical="center"/>
    </xf>
    <xf numFmtId="0" fontId="11" fillId="0" borderId="67" xfId="0" applyFont="1" applyBorder="1" applyAlignment="1">
      <alignment horizontal="center" vertical="center" wrapText="1"/>
    </xf>
    <xf numFmtId="0" fontId="0" fillId="0" borderId="33" xfId="0" applyFont="1" applyFill="1" applyBorder="1" applyAlignment="1">
      <alignment vertical="center" wrapText="1"/>
    </xf>
    <xf numFmtId="0" fontId="41" fillId="0" borderId="435" xfId="0" applyFont="1" applyBorder="1" applyAlignment="1">
      <alignment horizontal="center" vertical="center" wrapText="1"/>
    </xf>
    <xf numFmtId="0" fontId="43" fillId="0" borderId="0" xfId="2" applyFont="1" applyFill="1" applyBorder="1" applyAlignment="1" applyProtection="1">
      <alignment horizontal="right" vertical="center"/>
    </xf>
    <xf numFmtId="0" fontId="43" fillId="0" borderId="0" xfId="2" applyFont="1" applyFill="1" applyBorder="1" applyAlignment="1" applyProtection="1">
      <alignment vertical="center"/>
    </xf>
    <xf numFmtId="0" fontId="43" fillId="0" borderId="0" xfId="2" applyFont="1" applyFill="1" applyBorder="1" applyAlignment="1" applyProtection="1">
      <alignment vertical="center" shrinkToFit="1"/>
    </xf>
    <xf numFmtId="0" fontId="53" fillId="0" borderId="0" xfId="1" applyFont="1" applyAlignment="1">
      <alignment vertical="center"/>
    </xf>
    <xf numFmtId="176" fontId="5" fillId="0" borderId="17" xfId="1" applyNumberFormat="1" applyFont="1" applyFill="1" applyBorder="1" applyAlignment="1">
      <alignment vertical="center" shrinkToFit="1"/>
    </xf>
    <xf numFmtId="0" fontId="0" fillId="0" borderId="13" xfId="0" applyBorder="1" applyAlignment="1">
      <alignment vertical="center" wrapText="1"/>
    </xf>
    <xf numFmtId="0" fontId="1" fillId="0" borderId="2" xfId="2" applyFont="1" applyFill="1" applyBorder="1" applyAlignment="1">
      <alignment vertical="center"/>
    </xf>
    <xf numFmtId="0" fontId="0" fillId="0" borderId="139" xfId="0" applyBorder="1" applyAlignment="1">
      <alignment horizontal="center" vertical="center" wrapText="1"/>
    </xf>
    <xf numFmtId="0" fontId="38" fillId="0" borderId="136" xfId="0" applyFont="1" applyFill="1" applyBorder="1" applyAlignment="1" applyProtection="1">
      <alignment horizontal="center" vertical="center" wrapText="1"/>
      <protection locked="0"/>
    </xf>
    <xf numFmtId="0" fontId="38" fillId="0" borderId="23" xfId="0" applyFont="1" applyFill="1" applyBorder="1" applyAlignment="1" applyProtection="1">
      <alignment horizontal="center" vertical="center" wrapText="1"/>
      <protection locked="0"/>
    </xf>
    <xf numFmtId="0" fontId="54" fillId="0" borderId="0" xfId="0" applyFont="1" applyFill="1" applyProtection="1">
      <alignment vertical="center"/>
      <protection locked="0"/>
    </xf>
    <xf numFmtId="0" fontId="43" fillId="0" borderId="6"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0" fillId="0" borderId="156" xfId="0" applyFill="1" applyBorder="1" applyAlignment="1">
      <alignment horizontal="center" vertical="center"/>
    </xf>
    <xf numFmtId="0" fontId="0" fillId="12" borderId="131" xfId="2" applyFont="1" applyFill="1" applyBorder="1" applyAlignment="1" applyProtection="1">
      <alignment vertical="center" shrinkToFit="1"/>
    </xf>
    <xf numFmtId="0" fontId="0" fillId="6" borderId="113" xfId="2" applyFont="1" applyFill="1" applyBorder="1" applyAlignment="1" applyProtection="1">
      <alignment vertical="center" wrapText="1" shrinkToFit="1"/>
      <protection locked="0"/>
    </xf>
    <xf numFmtId="0" fontId="59" fillId="13" borderId="0" xfId="0" applyFont="1" applyFill="1">
      <alignment vertical="center"/>
    </xf>
    <xf numFmtId="0" fontId="0" fillId="13" borderId="0" xfId="0" applyFill="1">
      <alignment vertical="center"/>
    </xf>
    <xf numFmtId="0" fontId="0" fillId="13" borderId="0" xfId="0" applyFill="1" applyAlignment="1">
      <alignment horizontal="center" vertical="center"/>
    </xf>
    <xf numFmtId="0" fontId="0" fillId="14" borderId="6" xfId="0" applyFill="1" applyBorder="1" applyAlignment="1">
      <alignment vertical="center"/>
    </xf>
    <xf numFmtId="0" fontId="8" fillId="14" borderId="52" xfId="0" applyFont="1" applyFill="1" applyBorder="1" applyAlignment="1">
      <alignment horizontal="center" vertical="center" shrinkToFit="1"/>
    </xf>
    <xf numFmtId="0" fontId="1" fillId="14" borderId="67" xfId="0" applyFont="1" applyFill="1" applyBorder="1" applyAlignment="1">
      <alignment horizontal="center" vertical="center"/>
    </xf>
    <xf numFmtId="0" fontId="8" fillId="14" borderId="40" xfId="0" applyFont="1" applyFill="1" applyBorder="1" applyAlignment="1">
      <alignment horizontal="center" vertical="center" wrapText="1"/>
    </xf>
    <xf numFmtId="0" fontId="8" fillId="14" borderId="68" xfId="0" applyFont="1" applyFill="1" applyBorder="1" applyAlignment="1">
      <alignment horizontal="left" vertical="center" wrapText="1"/>
    </xf>
    <xf numFmtId="0" fontId="0" fillId="8" borderId="468" xfId="0" applyFill="1" applyBorder="1" applyAlignment="1">
      <alignment horizontal="center" vertical="center"/>
    </xf>
    <xf numFmtId="0" fontId="0" fillId="8" borderId="469" xfId="0" applyFill="1" applyBorder="1" applyAlignment="1">
      <alignment horizontal="center" vertical="center"/>
    </xf>
    <xf numFmtId="0" fontId="0" fillId="8" borderId="470" xfId="0" applyFill="1" applyBorder="1" applyAlignment="1">
      <alignment horizontal="center" vertical="center"/>
    </xf>
    <xf numFmtId="0" fontId="1" fillId="0" borderId="471" xfId="0" applyFont="1" applyBorder="1" applyAlignment="1" applyProtection="1">
      <alignment horizontal="center" vertical="center" shrinkToFit="1"/>
      <protection locked="0"/>
    </xf>
    <xf numFmtId="0" fontId="0" fillId="0" borderId="469" xfId="0" applyFont="1" applyBorder="1" applyAlignment="1" applyProtection="1">
      <alignment horizontal="center" vertical="center" shrinkToFit="1"/>
      <protection locked="0"/>
    </xf>
    <xf numFmtId="0" fontId="0" fillId="0" borderId="19" xfId="0" applyFill="1" applyBorder="1" applyAlignment="1">
      <alignment horizontal="center" vertical="center" wrapText="1"/>
    </xf>
    <xf numFmtId="0" fontId="0" fillId="0" borderId="228" xfId="0" applyFill="1" applyBorder="1" applyAlignment="1">
      <alignment horizontal="center" vertical="center" wrapText="1"/>
    </xf>
    <xf numFmtId="0" fontId="8" fillId="0" borderId="137" xfId="0" applyFont="1" applyFill="1" applyBorder="1" applyAlignment="1">
      <alignment horizontal="center" vertical="center" wrapText="1"/>
    </xf>
    <xf numFmtId="0" fontId="8" fillId="0" borderId="136" xfId="0" applyFont="1" applyFill="1" applyBorder="1" applyAlignment="1">
      <alignment horizontal="center" vertical="center" wrapText="1"/>
    </xf>
    <xf numFmtId="0" fontId="0" fillId="11" borderId="113" xfId="0" applyFont="1" applyFill="1" applyBorder="1" applyAlignment="1">
      <alignment horizontal="center" vertical="center" wrapText="1"/>
    </xf>
    <xf numFmtId="0" fontId="0" fillId="11" borderId="40" xfId="0" applyFont="1" applyFill="1" applyBorder="1" applyAlignment="1">
      <alignment horizontal="center" vertical="center" wrapText="1"/>
    </xf>
    <xf numFmtId="0" fontId="0" fillId="11" borderId="36" xfId="0" applyFont="1" applyFill="1" applyBorder="1" applyAlignment="1">
      <alignment horizontal="center" vertical="center" wrapText="1"/>
    </xf>
    <xf numFmtId="0" fontId="43" fillId="0" borderId="4" xfId="0" applyFont="1" applyBorder="1" applyAlignment="1">
      <alignment horizontal="left" vertical="center"/>
    </xf>
    <xf numFmtId="0" fontId="43" fillId="0" borderId="0" xfId="0" applyFont="1" applyBorder="1" applyAlignment="1">
      <alignment horizontal="left" vertical="center"/>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0" fillId="0" borderId="9" xfId="0" applyFill="1" applyBorder="1" applyAlignment="1">
      <alignment horizontal="center" vertical="center" wrapText="1"/>
    </xf>
    <xf numFmtId="0" fontId="0" fillId="0" borderId="21" xfId="0" applyFill="1" applyBorder="1" applyAlignment="1">
      <alignment horizontal="center" vertical="center" wrapText="1"/>
    </xf>
    <xf numFmtId="189" fontId="38" fillId="11" borderId="23" xfId="0" applyNumberFormat="1" applyFont="1" applyFill="1" applyBorder="1" applyAlignment="1" applyProtection="1">
      <alignment horizontal="center" vertical="center" wrapText="1"/>
      <protection locked="0"/>
    </xf>
    <xf numFmtId="0" fontId="0" fillId="2" borderId="41"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29" xfId="0" applyFill="1" applyBorder="1" applyAlignment="1" applyProtection="1">
      <alignment horizontal="center" vertical="center" wrapText="1"/>
      <protection locked="0"/>
    </xf>
    <xf numFmtId="0" fontId="35" fillId="0" borderId="132" xfId="0" applyFont="1" applyBorder="1" applyAlignment="1">
      <alignment horizontal="center" vertical="center" wrapText="1"/>
    </xf>
    <xf numFmtId="0" fontId="35" fillId="0" borderId="177" xfId="0" applyFont="1" applyBorder="1" applyAlignment="1">
      <alignment horizontal="center" vertical="center" wrapText="1"/>
    </xf>
    <xf numFmtId="180" fontId="38" fillId="0" borderId="18" xfId="0" applyNumberFormat="1" applyFont="1" applyFill="1" applyBorder="1" applyAlignment="1" applyProtection="1">
      <alignment horizontal="center" vertical="center" wrapText="1"/>
      <protection locked="0"/>
    </xf>
    <xf numFmtId="180" fontId="38" fillId="0" borderId="0" xfId="0" applyNumberFormat="1" applyFont="1" applyFill="1" applyBorder="1" applyAlignment="1" applyProtection="1">
      <alignment horizontal="center" vertical="center" wrapText="1"/>
      <protection locked="0"/>
    </xf>
    <xf numFmtId="180" fontId="38" fillId="0" borderId="2" xfId="0" applyNumberFormat="1" applyFont="1" applyFill="1" applyBorder="1" applyAlignment="1" applyProtection="1">
      <alignment horizontal="center" vertical="center" wrapText="1"/>
      <protection locked="0"/>
    </xf>
    <xf numFmtId="188" fontId="0" fillId="2" borderId="18" xfId="0" applyNumberFormat="1" applyFill="1" applyBorder="1" applyAlignment="1" applyProtection="1">
      <alignment horizontal="center" vertical="center" wrapText="1"/>
      <protection locked="0"/>
    </xf>
    <xf numFmtId="188" fontId="0" fillId="2" borderId="0" xfId="0" applyNumberFormat="1" applyFill="1" applyBorder="1" applyAlignment="1" applyProtection="1">
      <alignment horizontal="center" vertical="center" wrapText="1"/>
      <protection locked="0"/>
    </xf>
    <xf numFmtId="188" fontId="0" fillId="2" borderId="2" xfId="0" applyNumberFormat="1" applyFill="1" applyBorder="1" applyAlignment="1" applyProtection="1">
      <alignment horizontal="center" vertical="center" wrapText="1"/>
      <protection locked="0"/>
    </xf>
    <xf numFmtId="0" fontId="0" fillId="0" borderId="113" xfId="0" applyFont="1" applyFill="1" applyBorder="1" applyAlignment="1">
      <alignment horizontal="center" vertical="center" wrapText="1"/>
    </xf>
    <xf numFmtId="0" fontId="0" fillId="0" borderId="36" xfId="0" applyFont="1" applyFill="1" applyBorder="1" applyAlignment="1">
      <alignment horizontal="center" vertical="center" wrapText="1"/>
    </xf>
    <xf numFmtId="189" fontId="38" fillId="0" borderId="434" xfId="0" applyNumberFormat="1" applyFont="1" applyBorder="1" applyAlignment="1" applyProtection="1">
      <alignment horizontal="center" vertical="center" wrapText="1"/>
      <protection locked="0"/>
    </xf>
    <xf numFmtId="189" fontId="38" fillId="0" borderId="372" xfId="0" applyNumberFormat="1"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0" fontId="0" fillId="0" borderId="18" xfId="0" applyFill="1" applyBorder="1" applyAlignment="1">
      <alignment horizontal="center" vertical="center"/>
    </xf>
    <xf numFmtId="179" fontId="0" fillId="2" borderId="41" xfId="0" applyNumberFormat="1" applyFill="1" applyBorder="1" applyAlignment="1" applyProtection="1">
      <alignment horizontal="center" vertical="center" wrapText="1"/>
    </xf>
    <xf numFmtId="179" fontId="0" fillId="2" borderId="8" xfId="0" applyNumberFormat="1" applyFill="1" applyBorder="1" applyAlignment="1" applyProtection="1">
      <alignment horizontal="center" vertical="center" wrapText="1"/>
    </xf>
    <xf numFmtId="179" fontId="0" fillId="2" borderId="129" xfId="0" applyNumberFormat="1" applyFill="1" applyBorder="1" applyAlignment="1" applyProtection="1">
      <alignment horizontal="center" vertical="center" wrapText="1"/>
    </xf>
    <xf numFmtId="188" fontId="0" fillId="2" borderId="41" xfId="0" applyNumberFormat="1" applyFill="1" applyBorder="1" applyAlignment="1" applyProtection="1">
      <alignment horizontal="center" vertical="center" wrapText="1"/>
      <protection locked="0"/>
    </xf>
    <xf numFmtId="188" fontId="0" fillId="2" borderId="8" xfId="0" applyNumberFormat="1" applyFill="1" applyBorder="1" applyAlignment="1" applyProtection="1">
      <alignment horizontal="center" vertical="center" wrapText="1"/>
      <protection locked="0"/>
    </xf>
    <xf numFmtId="188" fontId="0" fillId="2" borderId="129" xfId="0" applyNumberFormat="1" applyFill="1" applyBorder="1" applyAlignment="1" applyProtection="1">
      <alignment horizontal="center" vertical="center" wrapText="1"/>
      <protection locked="0"/>
    </xf>
    <xf numFmtId="180" fontId="0" fillId="2" borderId="18" xfId="0" applyNumberFormat="1" applyFill="1" applyBorder="1" applyAlignment="1" applyProtection="1">
      <alignment horizontal="center" vertical="center" wrapText="1"/>
      <protection locked="0"/>
    </xf>
    <xf numFmtId="180" fontId="0" fillId="2" borderId="0" xfId="0" applyNumberFormat="1" applyFill="1" applyBorder="1" applyAlignment="1" applyProtection="1">
      <alignment horizontal="center" vertical="center" wrapText="1"/>
      <protection locked="0"/>
    </xf>
    <xf numFmtId="180" fontId="0" fillId="2" borderId="2" xfId="0" applyNumberFormat="1" applyFill="1" applyBorder="1" applyAlignment="1" applyProtection="1">
      <alignment horizontal="center" vertical="center" wrapText="1"/>
      <protection locked="0"/>
    </xf>
    <xf numFmtId="179" fontId="38" fillId="18" borderId="41" xfId="0" applyNumberFormat="1" applyFont="1" applyFill="1" applyBorder="1" applyAlignment="1" applyProtection="1">
      <alignment horizontal="center" vertical="center" wrapText="1"/>
    </xf>
    <xf numFmtId="179" fontId="38" fillId="18" borderId="8" xfId="0" applyNumberFormat="1" applyFont="1" applyFill="1" applyBorder="1" applyAlignment="1" applyProtection="1">
      <alignment horizontal="center" vertical="center" wrapText="1"/>
    </xf>
    <xf numFmtId="179" fontId="38" fillId="18" borderId="129" xfId="0" applyNumberFormat="1" applyFont="1" applyFill="1" applyBorder="1" applyAlignment="1" applyProtection="1">
      <alignment horizontal="center" vertical="center" wrapText="1"/>
    </xf>
    <xf numFmtId="0" fontId="5" fillId="0" borderId="51" xfId="0" applyFont="1" applyBorder="1" applyAlignment="1">
      <alignment horizontal="left" vertical="center" wrapText="1"/>
    </xf>
    <xf numFmtId="0" fontId="5" fillId="0" borderId="18" xfId="0" applyFont="1" applyBorder="1" applyAlignment="1">
      <alignment horizontal="left" vertical="center" wrapText="1"/>
    </xf>
    <xf numFmtId="0" fontId="43" fillId="0" borderId="13" xfId="0" applyFont="1" applyBorder="1" applyAlignment="1">
      <alignment horizontal="left" vertical="center" wrapText="1"/>
    </xf>
    <xf numFmtId="0" fontId="43" fillId="0" borderId="0" xfId="0" applyFont="1" applyBorder="1" applyAlignment="1">
      <alignment horizontal="left" vertical="center" wrapText="1"/>
    </xf>
    <xf numFmtId="0" fontId="0" fillId="2" borderId="51" xfId="0" applyNumberFormat="1" applyFill="1" applyBorder="1" applyAlignment="1" applyProtection="1">
      <alignment horizontal="center" vertical="center" wrapText="1"/>
      <protection locked="0"/>
    </xf>
    <xf numFmtId="0" fontId="0" fillId="2" borderId="4" xfId="0" applyNumberFormat="1" applyFill="1" applyBorder="1" applyAlignment="1" applyProtection="1">
      <alignment horizontal="center" vertical="center" wrapText="1"/>
      <protection locked="0"/>
    </xf>
    <xf numFmtId="0" fontId="0" fillId="2" borderId="104" xfId="0" applyNumberFormat="1" applyFill="1" applyBorder="1" applyAlignment="1" applyProtection="1">
      <alignment horizontal="center" vertical="center" wrapText="1"/>
      <protection locked="0"/>
    </xf>
    <xf numFmtId="179" fontId="38" fillId="11" borderId="41" xfId="0" applyNumberFormat="1" applyFont="1" applyFill="1" applyBorder="1" applyAlignment="1" applyProtection="1">
      <alignment horizontal="center" vertical="center" wrapText="1"/>
      <protection locked="0"/>
    </xf>
    <xf numFmtId="179" fontId="38" fillId="11" borderId="8" xfId="0" applyNumberFormat="1" applyFont="1" applyFill="1" applyBorder="1" applyAlignment="1" applyProtection="1">
      <alignment horizontal="center" vertical="center" wrapText="1"/>
      <protection locked="0"/>
    </xf>
    <xf numFmtId="179" fontId="38" fillId="11" borderId="129" xfId="0" applyNumberFormat="1" applyFont="1" applyFill="1" applyBorder="1" applyAlignment="1" applyProtection="1">
      <alignment horizontal="center" vertical="center" wrapText="1"/>
      <protection locked="0"/>
    </xf>
    <xf numFmtId="182" fontId="38" fillId="11" borderId="18" xfId="0" quotePrefix="1" applyNumberFormat="1" applyFont="1" applyFill="1" applyBorder="1" applyAlignment="1" applyProtection="1">
      <alignment horizontal="center" vertical="center" wrapText="1"/>
      <protection locked="0"/>
    </xf>
    <xf numFmtId="182" fontId="38" fillId="11" borderId="0" xfId="0" quotePrefix="1" applyNumberFormat="1" applyFont="1" applyFill="1" applyBorder="1" applyAlignment="1" applyProtection="1">
      <alignment horizontal="center" vertical="center" wrapText="1"/>
      <protection locked="0"/>
    </xf>
    <xf numFmtId="182" fontId="38" fillId="11" borderId="2" xfId="0" quotePrefix="1" applyNumberFormat="1" applyFont="1" applyFill="1"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113"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113" xfId="0" applyBorder="1" applyAlignment="1">
      <alignment horizontal="center" vertical="center" wrapText="1"/>
    </xf>
    <xf numFmtId="0" fontId="0" fillId="0" borderId="40" xfId="0" applyBorder="1" applyAlignment="1">
      <alignment horizontal="center" vertical="center" wrapText="1"/>
    </xf>
    <xf numFmtId="0" fontId="0" fillId="0" borderId="36" xfId="0" applyBorder="1" applyAlignment="1">
      <alignment horizontal="center" vertical="center" wrapText="1"/>
    </xf>
    <xf numFmtId="0" fontId="0" fillId="2" borderId="113"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36" xfId="0"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262" xfId="0" applyFont="1" applyFill="1" applyBorder="1" applyAlignment="1">
      <alignment horizontal="center" vertical="center" wrapText="1"/>
    </xf>
    <xf numFmtId="0" fontId="0" fillId="0" borderId="0" xfId="0" applyBorder="1" applyAlignment="1">
      <alignment horizontal="left" vertical="center" wrapText="1"/>
    </xf>
    <xf numFmtId="0" fontId="0" fillId="0" borderId="61" xfId="0" applyBorder="1" applyAlignment="1">
      <alignment horizontal="center" vertical="center" wrapText="1"/>
    </xf>
    <xf numFmtId="0" fontId="0" fillId="0" borderId="177" xfId="0" applyBorder="1" applyAlignment="1">
      <alignment horizontal="center" vertical="center" wrapText="1"/>
    </xf>
    <xf numFmtId="0" fontId="0" fillId="0" borderId="60" xfId="0" applyBorder="1" applyAlignment="1">
      <alignment horizontal="center" vertical="center" wrapText="1"/>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0" fillId="18" borderId="9" xfId="0" applyFill="1" applyBorder="1" applyAlignment="1">
      <alignment horizontal="center" vertical="center" wrapText="1"/>
    </xf>
    <xf numFmtId="0" fontId="0" fillId="18" borderId="21" xfId="0" applyFill="1" applyBorder="1" applyAlignment="1">
      <alignment horizontal="center" vertical="center" wrapText="1"/>
    </xf>
    <xf numFmtId="0" fontId="45" fillId="0" borderId="9" xfId="0" applyFont="1" applyBorder="1" applyAlignment="1">
      <alignment horizontal="center" vertical="center" wrapText="1" shrinkToFit="1"/>
    </xf>
    <xf numFmtId="0" fontId="45" fillId="0" borderId="21" xfId="0" applyFont="1" applyBorder="1" applyAlignment="1">
      <alignment horizontal="center" vertical="center" shrinkToFit="1"/>
    </xf>
    <xf numFmtId="0" fontId="38" fillId="0" borderId="113" xfId="0" applyFont="1" applyBorder="1" applyAlignment="1">
      <alignment horizontal="center" vertical="center" wrapText="1"/>
    </xf>
    <xf numFmtId="0" fontId="38" fillId="0" borderId="40" xfId="0" applyFont="1" applyBorder="1" applyAlignment="1">
      <alignment horizontal="center" vertical="center" wrapText="1"/>
    </xf>
    <xf numFmtId="182" fontId="38" fillId="18" borderId="18" xfId="0" quotePrefix="1" applyNumberFormat="1" applyFont="1" applyFill="1" applyBorder="1" applyAlignment="1" applyProtection="1">
      <alignment horizontal="center" vertical="center" wrapText="1"/>
      <protection locked="0"/>
    </xf>
    <xf numFmtId="182" fontId="38" fillId="18" borderId="0" xfId="0" quotePrefix="1" applyNumberFormat="1" applyFont="1" applyFill="1" applyBorder="1" applyAlignment="1" applyProtection="1">
      <alignment horizontal="center" vertical="center" wrapText="1"/>
      <protection locked="0"/>
    </xf>
    <xf numFmtId="182" fontId="38" fillId="18" borderId="2" xfId="0" quotePrefix="1" applyNumberFormat="1" applyFont="1" applyFill="1" applyBorder="1" applyAlignment="1" applyProtection="1">
      <alignment horizontal="center" vertical="center" wrapText="1"/>
      <protection locked="0"/>
    </xf>
    <xf numFmtId="0" fontId="0" fillId="0" borderId="18" xfId="0" applyBorder="1" applyAlignment="1">
      <alignment horizontal="left" vertical="center" wrapText="1"/>
    </xf>
    <xf numFmtId="189" fontId="38" fillId="0" borderId="41" xfId="0" applyNumberFormat="1" applyFont="1" applyBorder="1" applyAlignment="1" applyProtection="1">
      <alignment horizontal="center" vertical="center" wrapText="1"/>
      <protection locked="0"/>
    </xf>
    <xf numFmtId="189" fontId="38" fillId="0" borderId="129" xfId="0" applyNumberFormat="1" applyFont="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129" xfId="0" applyFont="1" applyBorder="1" applyAlignment="1" applyProtection="1">
      <alignment horizontal="center" vertical="center" wrapText="1"/>
      <protection locked="0"/>
    </xf>
    <xf numFmtId="0" fontId="0" fillId="0" borderId="0" xfId="0" applyBorder="1" applyAlignment="1">
      <alignment horizontal="center" vertical="center" wrapText="1"/>
    </xf>
    <xf numFmtId="0" fontId="0" fillId="11" borderId="113" xfId="0" applyFill="1" applyBorder="1" applyAlignment="1">
      <alignment horizontal="center" vertical="center" wrapText="1"/>
    </xf>
    <xf numFmtId="0" fontId="0" fillId="11" borderId="40" xfId="0" applyFill="1" applyBorder="1" applyAlignment="1">
      <alignment horizontal="center" vertical="center" wrapText="1"/>
    </xf>
    <xf numFmtId="0" fontId="0" fillId="11" borderId="3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1" xfId="0" applyFill="1" applyBorder="1" applyAlignment="1">
      <alignment horizontal="center" vertical="center" wrapText="1"/>
    </xf>
    <xf numFmtId="0" fontId="38" fillId="0" borderId="51" xfId="0" applyNumberFormat="1" applyFont="1" applyBorder="1" applyAlignment="1" applyProtection="1">
      <alignment horizontal="center" vertical="center" wrapText="1"/>
      <protection locked="0"/>
    </xf>
    <xf numFmtId="0" fontId="38" fillId="0" borderId="4" xfId="0" applyNumberFormat="1" applyFont="1" applyBorder="1" applyAlignment="1" applyProtection="1">
      <alignment horizontal="center" vertical="center" wrapText="1"/>
      <protection locked="0"/>
    </xf>
    <xf numFmtId="0" fontId="38" fillId="0" borderId="104" xfId="0" applyNumberFormat="1" applyFont="1" applyBorder="1" applyAlignment="1" applyProtection="1">
      <alignment horizontal="center" vertical="center" wrapText="1"/>
      <protection locked="0"/>
    </xf>
    <xf numFmtId="179" fontId="38" fillId="0" borderId="41" xfId="0" applyNumberFormat="1" applyFont="1" applyFill="1" applyBorder="1" applyAlignment="1" applyProtection="1">
      <alignment horizontal="center" vertical="center" wrapText="1"/>
      <protection locked="0"/>
    </xf>
    <xf numFmtId="179" fontId="38" fillId="0" borderId="8" xfId="0" applyNumberFormat="1" applyFont="1" applyFill="1" applyBorder="1" applyAlignment="1" applyProtection="1">
      <alignment horizontal="center" vertical="center" wrapText="1"/>
      <protection locked="0"/>
    </xf>
    <xf numFmtId="179" fontId="38" fillId="0" borderId="129" xfId="0" applyNumberFormat="1" applyFont="1" applyFill="1" applyBorder="1" applyAlignment="1" applyProtection="1">
      <alignment horizontal="center" vertical="center" wrapText="1"/>
      <protection locked="0"/>
    </xf>
    <xf numFmtId="188" fontId="38" fillId="0" borderId="41" xfId="0" applyNumberFormat="1" applyFont="1" applyBorder="1" applyAlignment="1" applyProtection="1">
      <alignment horizontal="center" vertical="center" wrapText="1"/>
      <protection locked="0"/>
    </xf>
    <xf numFmtId="188" fontId="38" fillId="0" borderId="8" xfId="0" applyNumberFormat="1" applyFont="1" applyBorder="1" applyAlignment="1" applyProtection="1">
      <alignment horizontal="center" vertical="center" wrapText="1"/>
      <protection locked="0"/>
    </xf>
    <xf numFmtId="188" fontId="38" fillId="0" borderId="129" xfId="0" applyNumberFormat="1" applyFont="1" applyBorder="1" applyAlignment="1" applyProtection="1">
      <alignment horizontal="center" vertical="center" wrapText="1"/>
      <protection locked="0"/>
    </xf>
    <xf numFmtId="0" fontId="3" fillId="9" borderId="198" xfId="0" applyFont="1" applyFill="1" applyBorder="1" applyAlignment="1">
      <alignment horizontal="center" vertical="center" shrinkToFit="1"/>
    </xf>
    <xf numFmtId="0" fontId="3" fillId="9" borderId="200" xfId="0" applyFont="1" applyFill="1" applyBorder="1" applyAlignment="1">
      <alignment horizontal="center" vertical="center" shrinkToFit="1"/>
    </xf>
    <xf numFmtId="0" fontId="3" fillId="9" borderId="199" xfId="0" applyFont="1" applyFill="1" applyBorder="1" applyAlignment="1">
      <alignment horizontal="center" vertical="center" shrinkToFit="1"/>
    </xf>
    <xf numFmtId="0" fontId="3" fillId="9" borderId="198" xfId="0" applyFont="1" applyFill="1" applyBorder="1" applyAlignment="1">
      <alignment horizontal="center" vertical="center" wrapText="1"/>
    </xf>
    <xf numFmtId="0" fontId="3" fillId="9" borderId="199" xfId="0" applyFont="1" applyFill="1" applyBorder="1" applyAlignment="1">
      <alignment horizontal="center" vertical="center" wrapText="1"/>
    </xf>
    <xf numFmtId="180" fontId="38" fillId="0" borderId="41" xfId="0" applyNumberFormat="1" applyFont="1" applyBorder="1" applyAlignment="1" applyProtection="1">
      <alignment horizontal="center" vertical="center" wrapText="1"/>
      <protection locked="0"/>
    </xf>
    <xf numFmtId="180" fontId="38" fillId="0" borderId="8" xfId="0" applyNumberFormat="1" applyFont="1" applyBorder="1" applyAlignment="1" applyProtection="1">
      <alignment horizontal="center" vertical="center" wrapText="1"/>
      <protection locked="0"/>
    </xf>
    <xf numFmtId="180" fontId="38" fillId="0" borderId="129" xfId="0" applyNumberFormat="1" applyFont="1" applyBorder="1" applyAlignment="1" applyProtection="1">
      <alignment horizontal="center" vertical="center" wrapText="1"/>
      <protection locked="0"/>
    </xf>
    <xf numFmtId="0" fontId="0" fillId="0" borderId="40" xfId="0" applyFont="1" applyFill="1" applyBorder="1" applyAlignment="1">
      <alignment horizontal="center" vertical="center" wrapText="1"/>
    </xf>
    <xf numFmtId="0" fontId="33" fillId="0" borderId="11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3" fillId="0" borderId="177"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59" xfId="0" applyFont="1" applyBorder="1" applyAlignment="1">
      <alignment horizontal="center" vertical="center" wrapText="1"/>
    </xf>
    <xf numFmtId="0" fontId="0" fillId="0" borderId="77" xfId="0" applyBorder="1" applyAlignment="1">
      <alignment horizontal="right" vertical="center" wrapText="1"/>
    </xf>
    <xf numFmtId="0" fontId="0" fillId="0" borderId="26" xfId="0" applyBorder="1" applyAlignment="1">
      <alignment horizontal="right" vertical="center" wrapText="1"/>
    </xf>
    <xf numFmtId="0" fontId="0" fillId="0" borderId="197"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56"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28" xfId="0" applyFont="1" applyBorder="1" applyAlignment="1">
      <alignment horizontal="center" vertical="center"/>
    </xf>
    <xf numFmtId="0" fontId="0" fillId="0" borderId="20" xfId="0" applyBorder="1" applyAlignment="1">
      <alignment horizontal="center" vertical="center"/>
    </xf>
    <xf numFmtId="0" fontId="0" fillId="0" borderId="213" xfId="0" applyBorder="1" applyAlignment="1">
      <alignment horizontal="center" vertical="center"/>
    </xf>
    <xf numFmtId="3" fontId="0" fillId="0" borderId="452" xfId="0" applyNumberFormat="1" applyBorder="1" applyAlignment="1">
      <alignment horizontal="center" vertical="center" wrapText="1"/>
    </xf>
    <xf numFmtId="3" fontId="0" fillId="0" borderId="453" xfId="0" applyNumberFormat="1" applyBorder="1" applyAlignment="1">
      <alignment horizontal="center" vertical="center" wrapText="1"/>
    </xf>
    <xf numFmtId="0" fontId="0" fillId="0" borderId="278" xfId="0" applyBorder="1" applyAlignment="1">
      <alignment horizontal="center" vertical="center"/>
    </xf>
    <xf numFmtId="0" fontId="0" fillId="0" borderId="279" xfId="0" applyBorder="1" applyAlignment="1">
      <alignment horizontal="center" vertical="center"/>
    </xf>
    <xf numFmtId="0" fontId="0" fillId="0" borderId="280" xfId="0" applyBorder="1" applyAlignment="1">
      <alignment horizontal="center" vertical="center"/>
    </xf>
    <xf numFmtId="0" fontId="8" fillId="0" borderId="156" xfId="0" applyFont="1" applyBorder="1" applyAlignment="1">
      <alignment horizontal="center" vertical="center"/>
    </xf>
    <xf numFmtId="0" fontId="8" fillId="0" borderId="276" xfId="0" applyFont="1" applyBorder="1" applyAlignment="1">
      <alignment horizontal="center" vertical="center"/>
    </xf>
    <xf numFmtId="0" fontId="0" fillId="0" borderId="278" xfId="0" applyBorder="1" applyAlignment="1">
      <alignment horizontal="center" vertical="center" wrapText="1"/>
    </xf>
    <xf numFmtId="0" fontId="8" fillId="0" borderId="288" xfId="0" applyFont="1" applyBorder="1" applyAlignment="1">
      <alignment horizontal="center" vertical="center"/>
    </xf>
    <xf numFmtId="0" fontId="0" fillId="0" borderId="40" xfId="0" applyBorder="1" applyAlignment="1">
      <alignment horizontal="left" vertical="center" wrapText="1"/>
    </xf>
    <xf numFmtId="0" fontId="0" fillId="0" borderId="69" xfId="0" applyBorder="1" applyAlignment="1">
      <alignment horizontal="left" vertical="center" wrapText="1"/>
    </xf>
    <xf numFmtId="0" fontId="0" fillId="0" borderId="33" xfId="0" applyBorder="1" applyAlignment="1">
      <alignment horizontal="left" vertical="center" wrapText="1"/>
    </xf>
    <xf numFmtId="0" fontId="0" fillId="0" borderId="68" xfId="0" applyBorder="1" applyAlignment="1">
      <alignment vertical="center" wrapText="1"/>
    </xf>
    <xf numFmtId="0" fontId="0" fillId="0" borderId="40" xfId="0" applyBorder="1" applyAlignment="1">
      <alignment vertical="center" wrapText="1"/>
    </xf>
    <xf numFmtId="0" fontId="8" fillId="0" borderId="197" xfId="0" applyFont="1" applyBorder="1" applyAlignment="1">
      <alignment horizontal="left"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0" fillId="0" borderId="26" xfId="0" applyBorder="1" applyAlignment="1">
      <alignment horizontal="left" vertical="center" wrapText="1"/>
    </xf>
    <xf numFmtId="0" fontId="0" fillId="0" borderId="76" xfId="0" applyBorder="1" applyAlignment="1">
      <alignment horizontal="left" vertical="center" wrapText="1"/>
    </xf>
    <xf numFmtId="0" fontId="8" fillId="0" borderId="7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7" xfId="0" applyFont="1" applyBorder="1" applyAlignment="1">
      <alignment horizontal="right" vertical="center" wrapText="1"/>
    </xf>
    <xf numFmtId="0" fontId="8" fillId="0" borderId="26" xfId="0" applyFont="1" applyBorder="1" applyAlignment="1">
      <alignment horizontal="right" vertical="center" wrapText="1"/>
    </xf>
    <xf numFmtId="0" fontId="8" fillId="0" borderId="26" xfId="0" applyFont="1" applyBorder="1" applyAlignment="1">
      <alignment horizontal="left" vertical="center" wrapText="1"/>
    </xf>
    <xf numFmtId="0" fontId="8" fillId="0" borderId="39" xfId="0" applyFont="1" applyBorder="1" applyAlignment="1">
      <alignment horizontal="left" vertical="center" wrapText="1"/>
    </xf>
    <xf numFmtId="0" fontId="0" fillId="9" borderId="137" xfId="0" applyFill="1" applyBorder="1" applyAlignment="1">
      <alignment horizontal="center" vertical="center" shrinkToFit="1"/>
    </xf>
    <xf numFmtId="0" fontId="0" fillId="9" borderId="135" xfId="0" applyFill="1" applyBorder="1" applyAlignment="1">
      <alignment horizontal="center" vertical="center" shrinkToFit="1"/>
    </xf>
    <xf numFmtId="0" fontId="0" fillId="9" borderId="136" xfId="0" applyFill="1" applyBorder="1" applyAlignment="1">
      <alignment horizontal="center" vertical="center" shrinkToFit="1"/>
    </xf>
    <xf numFmtId="177" fontId="0" fillId="0" borderId="50" xfId="0" applyNumberFormat="1" applyBorder="1" applyAlignment="1">
      <alignment horizontal="left" vertical="center" wrapText="1"/>
    </xf>
    <xf numFmtId="177" fontId="0" fillId="0" borderId="29" xfId="0" applyNumberFormat="1" applyBorder="1" applyAlignment="1">
      <alignment horizontal="left" vertical="center" wrapText="1"/>
    </xf>
    <xf numFmtId="177" fontId="0" fillId="0" borderId="42" xfId="0" applyNumberFormat="1" applyBorder="1" applyAlignment="1">
      <alignment horizontal="left" vertical="center" wrapText="1"/>
    </xf>
    <xf numFmtId="0" fontId="0" fillId="0" borderId="50" xfId="0" applyFill="1" applyBorder="1" applyAlignment="1">
      <alignment horizontal="center" vertical="center" shrinkToFit="1"/>
    </xf>
    <xf numFmtId="0" fontId="0" fillId="0" borderId="205" xfId="0" applyFill="1" applyBorder="1" applyAlignment="1">
      <alignment horizontal="center" vertical="center" shrinkToFit="1"/>
    </xf>
    <xf numFmtId="0" fontId="0" fillId="0" borderId="165" xfId="0"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54" xfId="0" applyBorder="1" applyAlignment="1">
      <alignment horizontal="center" vertical="center"/>
    </xf>
    <xf numFmtId="0" fontId="0" fillId="0" borderId="201" xfId="0" applyBorder="1" applyAlignment="1">
      <alignment horizontal="center" vertical="center"/>
    </xf>
    <xf numFmtId="0" fontId="13" fillId="0" borderId="202"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444" xfId="0" applyFont="1" applyFill="1" applyBorder="1" applyAlignment="1">
      <alignment horizontal="center" vertical="center" wrapText="1"/>
    </xf>
    <xf numFmtId="0" fontId="8" fillId="0" borderId="438" xfId="0" applyFont="1" applyFill="1" applyBorder="1" applyAlignment="1">
      <alignment horizontal="center" vertical="center" wrapText="1"/>
    </xf>
    <xf numFmtId="0" fontId="8" fillId="0" borderId="443" xfId="0" applyFont="1" applyBorder="1" applyAlignment="1">
      <alignment horizontal="center" vertical="center" wrapText="1"/>
    </xf>
    <xf numFmtId="0" fontId="8" fillId="0" borderId="435" xfId="0" applyFont="1" applyBorder="1" applyAlignment="1">
      <alignment horizontal="center" vertical="center" wrapText="1"/>
    </xf>
    <xf numFmtId="177" fontId="0" fillId="0" borderId="197" xfId="0" applyNumberFormat="1" applyBorder="1" applyAlignment="1">
      <alignment horizontal="left" vertical="center" wrapText="1"/>
    </xf>
    <xf numFmtId="177" fontId="0" fillId="0" borderId="25" xfId="0" applyNumberFormat="1" applyBorder="1" applyAlignment="1">
      <alignment horizontal="left" vertical="center" wrapText="1"/>
    </xf>
    <xf numFmtId="177" fontId="0" fillId="0" borderId="27" xfId="0" applyNumberFormat="1" applyBorder="1" applyAlignment="1">
      <alignment horizontal="left" vertical="center" wrapText="1"/>
    </xf>
    <xf numFmtId="0" fontId="0" fillId="0" borderId="207" xfId="0" applyBorder="1" applyAlignment="1">
      <alignment horizontal="left" vertical="center" wrapText="1"/>
    </xf>
    <xf numFmtId="0" fontId="0" fillId="0" borderId="208" xfId="0" applyBorder="1" applyAlignment="1">
      <alignment horizontal="left" vertical="center" wrapText="1"/>
    </xf>
    <xf numFmtId="0" fontId="0" fillId="0" borderId="209" xfId="0" applyBorder="1" applyAlignment="1">
      <alignment horizontal="left" vertical="center" wrapText="1"/>
    </xf>
    <xf numFmtId="0" fontId="0" fillId="0" borderId="55" xfId="0" applyBorder="1" applyAlignment="1">
      <alignment horizontal="center" vertical="center" shrinkToFit="1"/>
    </xf>
    <xf numFmtId="0" fontId="0" fillId="0" borderId="210" xfId="0" applyBorder="1" applyAlignment="1">
      <alignment horizontal="center" vertical="center" shrinkToFit="1"/>
    </xf>
    <xf numFmtId="0" fontId="0" fillId="0" borderId="77" xfId="0" applyFill="1" applyBorder="1" applyAlignment="1" applyProtection="1">
      <alignment horizontal="left" vertical="center" wrapText="1" shrinkToFit="1"/>
      <protection locked="0"/>
    </xf>
    <xf numFmtId="0" fontId="0" fillId="0" borderId="26" xfId="0" applyFill="1" applyBorder="1" applyAlignment="1" applyProtection="1">
      <alignment horizontal="left" vertical="center" wrapText="1" shrinkToFit="1"/>
      <protection locked="0"/>
    </xf>
    <xf numFmtId="0" fontId="0" fillId="0" borderId="26" xfId="0" applyFill="1" applyBorder="1" applyAlignment="1" applyProtection="1">
      <alignment horizontal="left" vertical="center" wrapText="1"/>
      <protection locked="0"/>
    </xf>
    <xf numFmtId="0" fontId="0" fillId="0" borderId="26" xfId="0" applyFill="1" applyBorder="1" applyAlignment="1" applyProtection="1">
      <alignment vertical="center"/>
      <protection locked="0"/>
    </xf>
    <xf numFmtId="0" fontId="0" fillId="0" borderId="39" xfId="0" applyFill="1" applyBorder="1" applyAlignment="1" applyProtection="1">
      <alignment vertical="center"/>
      <protection locked="0"/>
    </xf>
    <xf numFmtId="0" fontId="13" fillId="0" borderId="54" xfId="0" applyFont="1" applyFill="1" applyBorder="1" applyAlignment="1">
      <alignment horizontal="center" vertical="center" wrapText="1" shrinkToFit="1"/>
    </xf>
    <xf numFmtId="0" fontId="13" fillId="0" borderId="201" xfId="0" applyFont="1" applyFill="1" applyBorder="1" applyAlignment="1">
      <alignment horizontal="center" vertical="center" shrinkToFit="1"/>
    </xf>
    <xf numFmtId="0" fontId="4" fillId="0" borderId="0" xfId="0" applyFont="1" applyAlignment="1">
      <alignment horizontal="center" vertical="center"/>
    </xf>
    <xf numFmtId="0" fontId="0" fillId="0" borderId="38" xfId="0" applyBorder="1" applyAlignment="1">
      <alignment horizontal="left" vertical="center" wrapText="1"/>
    </xf>
    <xf numFmtId="0" fontId="0" fillId="0" borderId="84" xfId="0" applyBorder="1" applyAlignment="1">
      <alignment horizontal="left" vertical="center" wrapText="1"/>
    </xf>
    <xf numFmtId="0" fontId="0" fillId="0" borderId="66" xfId="0" applyBorder="1" applyAlignment="1">
      <alignment horizontal="left" vertical="center" wrapText="1"/>
    </xf>
    <xf numFmtId="0" fontId="0" fillId="0" borderId="52" xfId="0" applyBorder="1" applyAlignment="1">
      <alignment horizontal="left" vertical="center" wrapText="1"/>
    </xf>
    <xf numFmtId="192" fontId="0" fillId="0" borderId="35" xfId="0" applyNumberFormat="1" applyBorder="1" applyAlignment="1">
      <alignment horizontal="left" vertical="center" wrapText="1"/>
    </xf>
    <xf numFmtId="192" fontId="0" fillId="0" borderId="11" xfId="0" applyNumberFormat="1" applyBorder="1" applyAlignment="1">
      <alignment horizontal="left" vertical="center" wrapText="1"/>
    </xf>
    <xf numFmtId="192" fontId="0" fillId="0" borderId="28" xfId="0" applyNumberFormat="1" applyBorder="1" applyAlignment="1">
      <alignment horizontal="left" vertical="center" wrapText="1"/>
    </xf>
    <xf numFmtId="0" fontId="0" fillId="0" borderId="5" xfId="0" applyBorder="1" applyAlignment="1">
      <alignment horizontal="left" vertical="center" wrapText="1"/>
    </xf>
    <xf numFmtId="0" fontId="0" fillId="0" borderId="206"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28"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5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left" vertical="center" wrapText="1" shrinkToFit="1"/>
    </xf>
    <xf numFmtId="0" fontId="0" fillId="0" borderId="26" xfId="0" applyBorder="1" applyAlignment="1">
      <alignment horizontal="left" vertical="center" wrapText="1" shrinkToFit="1"/>
    </xf>
    <xf numFmtId="0" fontId="0" fillId="0" borderId="26" xfId="0" applyBorder="1" applyAlignment="1">
      <alignment vertical="center"/>
    </xf>
    <xf numFmtId="0" fontId="0" fillId="0" borderId="39" xfId="0" applyBorder="1" applyAlignment="1">
      <alignment vertical="center"/>
    </xf>
    <xf numFmtId="0" fontId="8" fillId="0" borderId="197" xfId="0" applyFont="1" applyBorder="1" applyAlignment="1">
      <alignment horizontal="center" vertical="center" wrapText="1"/>
    </xf>
    <xf numFmtId="0" fontId="8" fillId="0" borderId="201" xfId="0" applyFont="1" applyBorder="1" applyAlignment="1">
      <alignment horizontal="center" vertical="center" wrapText="1"/>
    </xf>
    <xf numFmtId="0" fontId="0" fillId="0" borderId="37" xfId="0" applyBorder="1" applyAlignment="1">
      <alignment horizontal="center" vertical="center" wrapText="1"/>
    </xf>
    <xf numFmtId="0" fontId="0" fillId="0" borderId="197" xfId="0" applyFont="1" applyBorder="1" applyAlignment="1">
      <alignment horizontal="center" vertical="center" wrapText="1"/>
    </xf>
    <xf numFmtId="0" fontId="0" fillId="0" borderId="201" xfId="0" applyFont="1" applyBorder="1" applyAlignment="1">
      <alignment horizontal="center" vertical="center" wrapText="1"/>
    </xf>
    <xf numFmtId="0" fontId="11" fillId="0" borderId="19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65" xfId="0" applyFont="1" applyBorder="1" applyAlignment="1">
      <alignment horizontal="left" vertical="center" wrapText="1"/>
    </xf>
    <xf numFmtId="0" fontId="11" fillId="0" borderId="29" xfId="0" applyFont="1" applyBorder="1" applyAlignment="1">
      <alignment horizontal="left" vertical="center" wrapText="1"/>
    </xf>
    <xf numFmtId="0" fontId="11" fillId="0" borderId="42" xfId="0" applyFont="1" applyBorder="1" applyAlignment="1">
      <alignment horizontal="left" vertical="center" wrapText="1"/>
    </xf>
    <xf numFmtId="49" fontId="0" fillId="0" borderId="202" xfId="0" applyNumberFormat="1" applyBorder="1" applyAlignment="1">
      <alignment horizontal="center" vertical="center" wrapText="1"/>
    </xf>
    <xf numFmtId="49" fontId="0" fillId="0" borderId="82" xfId="0" applyNumberFormat="1" applyBorder="1" applyAlignment="1">
      <alignment horizontal="center" vertical="center" wrapText="1"/>
    </xf>
    <xf numFmtId="193" fontId="0" fillId="0" borderId="350" xfId="0" applyNumberFormat="1" applyBorder="1" applyAlignment="1">
      <alignment horizontal="center" vertical="center" wrapText="1"/>
    </xf>
    <xf numFmtId="193" fontId="0" fillId="0" borderId="436" xfId="0" applyNumberFormat="1" applyBorder="1" applyAlignment="1">
      <alignment horizontal="center" vertical="center" wrapText="1"/>
    </xf>
    <xf numFmtId="0" fontId="0" fillId="0" borderId="350" xfId="0" applyBorder="1" applyAlignment="1">
      <alignment horizontal="center" vertical="center" wrapText="1"/>
    </xf>
    <xf numFmtId="0" fontId="0" fillId="0" borderId="200" xfId="0" applyBorder="1" applyAlignment="1">
      <alignment horizontal="left" vertical="center" wrapText="1"/>
    </xf>
    <xf numFmtId="0" fontId="0" fillId="0" borderId="204" xfId="0" applyBorder="1" applyAlignment="1">
      <alignment horizontal="left" vertical="center" wrapText="1"/>
    </xf>
    <xf numFmtId="0" fontId="0" fillId="0" borderId="199" xfId="0" applyBorder="1" applyAlignment="1">
      <alignment horizontal="left" vertical="center" wrapText="1"/>
    </xf>
    <xf numFmtId="49" fontId="0" fillId="0" borderId="10" xfId="0" applyNumberFormat="1" applyBorder="1" applyAlignment="1">
      <alignment horizontal="center" vertical="center" wrapText="1"/>
    </xf>
    <xf numFmtId="0" fontId="0" fillId="0" borderId="435" xfId="0" applyFill="1" applyBorder="1" applyAlignment="1">
      <alignment horizontal="left" vertical="center" wrapText="1"/>
    </xf>
    <xf numFmtId="0" fontId="0" fillId="0" borderId="437" xfId="0" applyFill="1" applyBorder="1" applyAlignment="1">
      <alignment horizontal="left" vertical="center" wrapText="1"/>
    </xf>
    <xf numFmtId="0" fontId="0" fillId="0" borderId="202" xfId="0" applyBorder="1" applyAlignment="1">
      <alignment horizontal="center" vertical="center" wrapText="1"/>
    </xf>
    <xf numFmtId="0" fontId="0" fillId="0" borderId="3" xfId="0" applyBorder="1" applyAlignment="1">
      <alignment horizontal="center" vertical="center" wrapText="1"/>
    </xf>
    <xf numFmtId="0" fontId="0" fillId="0" borderId="128" xfId="0" applyFont="1" applyBorder="1" applyAlignment="1">
      <alignment horizontal="center" vertical="center"/>
    </xf>
    <xf numFmtId="0" fontId="0" fillId="0" borderId="125" xfId="0" applyFont="1" applyBorder="1" applyAlignment="1">
      <alignment horizontal="center" vertical="center"/>
    </xf>
    <xf numFmtId="0" fontId="0" fillId="0" borderId="132"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65" xfId="0" applyBorder="1" applyAlignment="1">
      <alignment horizontal="left" vertical="center" wrapText="1"/>
    </xf>
    <xf numFmtId="0" fontId="0" fillId="0" borderId="449" xfId="0" applyFill="1" applyBorder="1" applyAlignment="1">
      <alignment vertical="center" wrapText="1"/>
    </xf>
    <xf numFmtId="0" fontId="0" fillId="0" borderId="450" xfId="0" applyFill="1" applyBorder="1" applyAlignment="1">
      <alignment vertical="center" wrapText="1"/>
    </xf>
    <xf numFmtId="0" fontId="0" fillId="0" borderId="451" xfId="0" applyFill="1" applyBorder="1" applyAlignment="1">
      <alignment vertical="center" wrapText="1"/>
    </xf>
    <xf numFmtId="0" fontId="8" fillId="0" borderId="53" xfId="0" applyFont="1" applyFill="1" applyBorder="1" applyAlignment="1">
      <alignment horizontal="center" vertical="center" wrapText="1"/>
    </xf>
    <xf numFmtId="0" fontId="8" fillId="0" borderId="76" xfId="0" applyFont="1" applyFill="1" applyBorder="1" applyAlignment="1">
      <alignment horizontal="center" vertical="center"/>
    </xf>
    <xf numFmtId="0" fontId="0" fillId="0" borderId="203" xfId="0" applyBorder="1" applyAlignment="1">
      <alignment horizontal="center" vertical="center" wrapText="1"/>
    </xf>
    <xf numFmtId="0" fontId="0" fillId="0" borderId="200" xfId="0" applyBorder="1" applyAlignment="1">
      <alignment horizontal="center" vertical="center" wrapText="1"/>
    </xf>
    <xf numFmtId="0" fontId="0" fillId="0" borderId="198" xfId="0" applyBorder="1" applyAlignment="1">
      <alignment horizontal="center" vertical="center" wrapText="1"/>
    </xf>
    <xf numFmtId="0" fontId="0" fillId="0" borderId="8" xfId="0" applyBorder="1" applyAlignment="1">
      <alignment horizontal="left" vertical="center" wrapText="1"/>
    </xf>
    <xf numFmtId="0" fontId="0" fillId="0" borderId="52" xfId="0" applyBorder="1" applyAlignment="1">
      <alignment vertical="center" wrapText="1"/>
    </xf>
    <xf numFmtId="0" fontId="0" fillId="0" borderId="128" xfId="0" applyBorder="1" applyAlignment="1">
      <alignment horizontal="center" vertical="center" wrapText="1"/>
    </xf>
    <xf numFmtId="0" fontId="8" fillId="0" borderId="53" xfId="0" applyFont="1" applyBorder="1" applyAlignment="1">
      <alignment horizontal="center" vertical="center" wrapText="1"/>
    </xf>
    <xf numFmtId="0" fontId="0" fillId="0" borderId="54" xfId="0" applyBorder="1" applyAlignment="1">
      <alignment horizontal="center" vertical="center" wrapText="1"/>
    </xf>
    <xf numFmtId="0" fontId="0" fillId="0" borderId="201" xfId="0" applyBorder="1" applyAlignment="1">
      <alignment horizontal="center" vertical="center" wrapText="1"/>
    </xf>
    <xf numFmtId="0" fontId="0" fillId="0" borderId="55" xfId="0" applyBorder="1" applyAlignment="1">
      <alignment horizontal="center" vertical="center" wrapText="1"/>
    </xf>
    <xf numFmtId="0" fontId="0" fillId="0" borderId="210" xfId="0" applyBorder="1" applyAlignment="1">
      <alignment horizontal="center" vertical="center" wrapText="1"/>
    </xf>
    <xf numFmtId="0" fontId="0" fillId="0" borderId="82"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8" fillId="0" borderId="165" xfId="0" applyFont="1" applyBorder="1" applyAlignment="1">
      <alignment horizontal="center" vertical="center" wrapText="1"/>
    </xf>
    <xf numFmtId="0" fontId="8" fillId="0" borderId="205" xfId="0" applyFont="1" applyBorder="1" applyAlignment="1">
      <alignment horizontal="center" vertical="center" wrapText="1"/>
    </xf>
    <xf numFmtId="0" fontId="32" fillId="0" borderId="0" xfId="0" applyFont="1" applyBorder="1" applyAlignment="1">
      <alignment horizontal="left" vertical="center"/>
    </xf>
    <xf numFmtId="0" fontId="0" fillId="0" borderId="0" xfId="0" applyFont="1" applyBorder="1" applyAlignment="1">
      <alignment horizontal="center" vertical="center"/>
    </xf>
    <xf numFmtId="199" fontId="0" fillId="0" borderId="0" xfId="4" applyNumberFormat="1" applyFont="1" applyBorder="1" applyAlignment="1">
      <alignment horizontal="center" vertical="center"/>
    </xf>
    <xf numFmtId="19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lignment horizontal="center" vertical="center" wrapText="1"/>
    </xf>
    <xf numFmtId="0" fontId="0" fillId="12" borderId="229" xfId="0" applyNumberFormat="1" applyFont="1" applyFill="1" applyBorder="1" applyAlignment="1" applyProtection="1">
      <alignment horizontal="center" vertical="center" shrinkToFit="1"/>
      <protection locked="0"/>
    </xf>
    <xf numFmtId="0" fontId="0" fillId="12" borderId="336" xfId="0" applyNumberFormat="1" applyFont="1" applyFill="1" applyBorder="1" applyAlignment="1" applyProtection="1">
      <alignment horizontal="center" vertical="center" shrinkToFit="1"/>
      <protection locked="0"/>
    </xf>
    <xf numFmtId="0" fontId="0" fillId="12" borderId="337" xfId="0" applyNumberFormat="1" applyFont="1" applyFill="1" applyBorder="1" applyAlignment="1" applyProtection="1">
      <alignment horizontal="center" vertical="center" shrinkToFit="1"/>
      <protection locked="0"/>
    </xf>
    <xf numFmtId="0" fontId="0" fillId="12" borderId="327" xfId="0" applyNumberFormat="1" applyFont="1" applyFill="1" applyBorder="1" applyAlignment="1" applyProtection="1">
      <alignment horizontal="center" vertical="center"/>
      <protection locked="0"/>
    </xf>
    <xf numFmtId="0" fontId="0" fillId="12" borderId="328" xfId="0" applyNumberFormat="1" applyFont="1" applyFill="1" applyBorder="1" applyAlignment="1" applyProtection="1">
      <alignment horizontal="center" vertical="center"/>
      <protection locked="0"/>
    </xf>
    <xf numFmtId="0" fontId="0" fillId="12" borderId="329" xfId="0" applyNumberFormat="1" applyFont="1" applyFill="1" applyBorder="1" applyAlignment="1" applyProtection="1">
      <alignment horizontal="center" vertical="center" shrinkToFit="1"/>
      <protection locked="0"/>
    </xf>
    <xf numFmtId="0" fontId="0" fillId="12" borderId="330" xfId="0" applyNumberFormat="1" applyFont="1" applyFill="1" applyBorder="1" applyAlignment="1" applyProtection="1">
      <alignment horizontal="center" vertical="center" shrinkToFit="1"/>
      <protection locked="0"/>
    </xf>
    <xf numFmtId="0" fontId="0" fillId="20" borderId="211" xfId="0" applyFont="1" applyFill="1" applyBorder="1" applyAlignment="1">
      <alignment horizontal="center" vertical="center" wrapText="1"/>
    </xf>
    <xf numFmtId="0" fontId="0" fillId="20" borderId="135" xfId="0" applyFont="1" applyFill="1" applyBorder="1" applyAlignment="1">
      <alignment horizontal="center" vertical="center" wrapText="1"/>
    </xf>
    <xf numFmtId="0" fontId="0" fillId="20" borderId="136" xfId="0" applyFont="1" applyFill="1" applyBorder="1" applyAlignment="1">
      <alignment horizontal="center" vertical="center" wrapText="1"/>
    </xf>
    <xf numFmtId="0" fontId="0" fillId="20" borderId="137" xfId="0" applyFont="1" applyFill="1" applyBorder="1" applyAlignment="1">
      <alignment horizontal="center" vertical="center" wrapText="1"/>
    </xf>
    <xf numFmtId="0" fontId="0" fillId="20" borderId="212" xfId="0" applyFont="1" applyFill="1" applyBorder="1" applyAlignment="1">
      <alignment horizontal="center" vertical="center" wrapText="1"/>
    </xf>
    <xf numFmtId="0" fontId="0" fillId="0" borderId="37" xfId="0" applyNumberFormat="1" applyFont="1" applyBorder="1" applyAlignment="1">
      <alignment horizontal="center" vertical="center"/>
    </xf>
    <xf numFmtId="0" fontId="0" fillId="0" borderId="326" xfId="0" applyNumberFormat="1" applyFont="1" applyBorder="1" applyAlignment="1">
      <alignment horizontal="center" vertical="center"/>
    </xf>
    <xf numFmtId="0" fontId="13" fillId="0" borderId="137" xfId="0" applyFont="1" applyBorder="1" applyAlignment="1">
      <alignment horizontal="left" vertical="center" wrapText="1"/>
    </xf>
    <xf numFmtId="0" fontId="13" fillId="0" borderId="135" xfId="0" applyFont="1" applyBorder="1" applyAlignment="1">
      <alignment horizontal="left" vertical="center" wrapText="1"/>
    </xf>
    <xf numFmtId="0" fontId="13" fillId="0" borderId="136" xfId="0" applyFont="1" applyBorder="1" applyAlignment="1">
      <alignment horizontal="left" vertical="center" wrapText="1"/>
    </xf>
    <xf numFmtId="0" fontId="0" fillId="0" borderId="466" xfId="0" applyBorder="1" applyAlignment="1">
      <alignment horizontal="center" vertical="center" wrapText="1"/>
    </xf>
    <xf numFmtId="0" fontId="0" fillId="0" borderId="467" xfId="0" applyBorder="1" applyAlignment="1">
      <alignment horizontal="center" vertical="center" wrapText="1"/>
    </xf>
    <xf numFmtId="0" fontId="1" fillId="0" borderId="104" xfId="0" applyNumberFormat="1" applyFont="1" applyBorder="1" applyAlignment="1">
      <alignment horizontal="center" vertical="center" shrinkToFit="1"/>
    </xf>
    <xf numFmtId="0" fontId="0" fillId="0" borderId="2" xfId="0" applyBorder="1" applyAlignment="1">
      <alignment horizontal="center" vertical="center"/>
    </xf>
    <xf numFmtId="0" fontId="0" fillId="0" borderId="62" xfId="0" applyBorder="1" applyAlignment="1">
      <alignment horizontal="center" vertical="center"/>
    </xf>
    <xf numFmtId="0" fontId="13" fillId="0" borderId="0" xfId="0" applyFont="1" applyAlignment="1">
      <alignment vertical="center"/>
    </xf>
    <xf numFmtId="0" fontId="0" fillId="0" borderId="420" xfId="0" applyBorder="1" applyAlignment="1">
      <alignment horizontal="right" vertical="center" shrinkToFit="1"/>
    </xf>
    <xf numFmtId="0" fontId="0" fillId="0" borderId="420" xfId="0" applyBorder="1" applyAlignment="1">
      <alignment horizontal="left" vertical="center" shrinkToFit="1"/>
    </xf>
    <xf numFmtId="0" fontId="0" fillId="0" borderId="421" xfId="0" applyBorder="1" applyAlignment="1">
      <alignment horizontal="left" vertical="center" shrinkToFit="1"/>
    </xf>
    <xf numFmtId="0" fontId="0" fillId="0" borderId="197" xfId="0" applyBorder="1" applyAlignment="1">
      <alignment horizontal="center" vertical="center" shrinkToFit="1"/>
    </xf>
    <xf numFmtId="0" fontId="0" fillId="0" borderId="201" xfId="0" applyBorder="1" applyAlignment="1">
      <alignment horizontal="center" vertical="center" shrinkToFit="1"/>
    </xf>
    <xf numFmtId="0" fontId="0" fillId="0" borderId="25" xfId="0" applyBorder="1" applyAlignment="1">
      <alignment horizontal="center" vertical="center" shrinkToFit="1"/>
    </xf>
    <xf numFmtId="0" fontId="0" fillId="0" borderId="423" xfId="0" applyBorder="1" applyAlignment="1">
      <alignment horizontal="center" vertical="center" shrinkToFit="1"/>
    </xf>
    <xf numFmtId="0" fontId="0" fillId="0" borderId="425" xfId="0" applyBorder="1" applyAlignment="1">
      <alignment horizontal="center" vertical="center" shrinkToFit="1"/>
    </xf>
    <xf numFmtId="0" fontId="0" fillId="0" borderId="426" xfId="0" applyBorder="1" applyAlignment="1">
      <alignment horizontal="center" vertical="center" shrinkToFit="1"/>
    </xf>
    <xf numFmtId="0" fontId="0" fillId="0" borderId="428" xfId="0" applyBorder="1" applyAlignment="1">
      <alignment horizontal="center" vertical="center" shrinkToFit="1"/>
    </xf>
    <xf numFmtId="0" fontId="0" fillId="0" borderId="429" xfId="0" applyBorder="1" applyAlignment="1">
      <alignment horizontal="center" vertical="center" shrinkToFit="1"/>
    </xf>
    <xf numFmtId="0" fontId="0" fillId="0" borderId="27" xfId="0" applyBorder="1" applyAlignment="1">
      <alignment horizontal="center" vertical="center" shrinkToFit="1"/>
    </xf>
    <xf numFmtId="0" fontId="0" fillId="0" borderId="52" xfId="0" applyBorder="1" applyAlignment="1">
      <alignment horizontal="right" vertical="center"/>
    </xf>
    <xf numFmtId="0" fontId="0" fillId="0" borderId="40" xfId="0" applyBorder="1" applyAlignment="1">
      <alignment horizontal="right" vertical="center"/>
    </xf>
    <xf numFmtId="0" fontId="0" fillId="0" borderId="207" xfId="0" applyBorder="1" applyAlignment="1">
      <alignment horizontal="center" vertical="center" wrapText="1"/>
    </xf>
    <xf numFmtId="0" fontId="0" fillId="0" borderId="417" xfId="0" applyBorder="1" applyAlignment="1">
      <alignment horizontal="center" vertical="center"/>
    </xf>
    <xf numFmtId="0" fontId="0" fillId="0" borderId="418" xfId="0" applyBorder="1" applyAlignment="1">
      <alignment horizontal="center" vertical="center"/>
    </xf>
    <xf numFmtId="180" fontId="0" fillId="0" borderId="417" xfId="0" applyNumberFormat="1" applyBorder="1" applyAlignment="1">
      <alignment horizontal="center" vertical="center"/>
    </xf>
    <xf numFmtId="180" fontId="0" fillId="0" borderId="420" xfId="0" applyNumberFormat="1" applyBorder="1" applyAlignment="1">
      <alignment horizontal="center" vertical="center"/>
    </xf>
    <xf numFmtId="0" fontId="8" fillId="0" borderId="25" xfId="0" applyFont="1" applyBorder="1" applyAlignment="1">
      <alignment horizontal="left" vertical="center"/>
    </xf>
    <xf numFmtId="0" fontId="8" fillId="0" borderId="423" xfId="0" applyFont="1" applyBorder="1" applyAlignment="1">
      <alignment horizontal="left" vertical="center"/>
    </xf>
    <xf numFmtId="0" fontId="8" fillId="0" borderId="27" xfId="0" applyFont="1" applyBorder="1" applyAlignment="1">
      <alignment horizontal="left" vertical="center"/>
    </xf>
    <xf numFmtId="0" fontId="0" fillId="0" borderId="68" xfId="0" applyBorder="1" applyAlignment="1">
      <alignment horizontal="center" vertical="center"/>
    </xf>
    <xf numFmtId="0" fontId="0" fillId="0" borderId="40" xfId="0" applyBorder="1" applyAlignment="1">
      <alignment horizontal="center" vertical="center"/>
    </xf>
    <xf numFmtId="0" fontId="0" fillId="0" borderId="6" xfId="0" applyBorder="1" applyAlignment="1">
      <alignment vertical="center"/>
    </xf>
    <xf numFmtId="0" fontId="0" fillId="0" borderId="411" xfId="0" applyBorder="1" applyAlignment="1">
      <alignment horizontal="center" vertical="center"/>
    </xf>
    <xf numFmtId="188" fontId="0" fillId="0" borderId="25" xfId="0" applyNumberFormat="1" applyBorder="1" applyAlignment="1">
      <alignment horizontal="center" vertical="center" shrinkToFit="1"/>
    </xf>
    <xf numFmtId="0" fontId="0" fillId="0" borderId="29" xfId="0" applyBorder="1" applyAlignment="1">
      <alignment horizontal="center" vertical="center" wrapText="1"/>
    </xf>
    <xf numFmtId="0" fontId="0" fillId="0" borderId="77" xfId="0" applyBorder="1" applyAlignment="1">
      <alignment horizontal="center" vertical="center"/>
    </xf>
    <xf numFmtId="188" fontId="0" fillId="0" borderId="197" xfId="0" applyNumberFormat="1" applyBorder="1" applyAlignment="1">
      <alignment horizontal="center" vertical="center" shrinkToFit="1"/>
    </xf>
    <xf numFmtId="188" fontId="0" fillId="0" borderId="201" xfId="0" applyNumberFormat="1" applyBorder="1" applyAlignment="1">
      <alignment horizontal="center" vertical="center" shrinkToFit="1"/>
    </xf>
    <xf numFmtId="0" fontId="0" fillId="0" borderId="33" xfId="0" applyBorder="1" applyAlignment="1">
      <alignment horizontal="center" vertical="center"/>
    </xf>
    <xf numFmtId="180" fontId="0" fillId="0" borderId="77" xfId="0" applyNumberFormat="1" applyBorder="1" applyAlignment="1">
      <alignment horizontal="center" vertical="center"/>
    </xf>
    <xf numFmtId="180" fontId="0" fillId="0" borderId="26" xfId="0" applyNumberFormat="1" applyBorder="1" applyAlignment="1">
      <alignment horizontal="center" vertical="center"/>
    </xf>
    <xf numFmtId="0" fontId="0" fillId="0" borderId="166" xfId="0" applyBorder="1" applyAlignment="1">
      <alignment horizontal="center" vertical="center"/>
    </xf>
    <xf numFmtId="0" fontId="0" fillId="0" borderId="52" xfId="0" applyBorder="1" applyAlignment="1">
      <alignment vertical="center"/>
    </xf>
    <xf numFmtId="0" fontId="0" fillId="0" borderId="425" xfId="0" applyBorder="1" applyAlignment="1">
      <alignment horizontal="center" vertical="center" wrapText="1"/>
    </xf>
    <xf numFmtId="0" fontId="0" fillId="0" borderId="426" xfId="0" applyBorder="1" applyAlignment="1">
      <alignment horizontal="center" vertical="center" wrapText="1"/>
    </xf>
    <xf numFmtId="0" fontId="0" fillId="0" borderId="430" xfId="0" applyBorder="1" applyAlignment="1">
      <alignment vertical="center" wrapText="1"/>
    </xf>
    <xf numFmtId="0" fontId="0" fillId="0" borderId="430" xfId="0" applyBorder="1" applyAlignment="1">
      <alignment vertical="center"/>
    </xf>
    <xf numFmtId="0" fontId="0" fillId="0" borderId="6" xfId="0" applyBorder="1" applyAlignment="1">
      <alignment vertical="center" wrapText="1"/>
    </xf>
    <xf numFmtId="0" fontId="1" fillId="0" borderId="375" xfId="0" applyFont="1" applyBorder="1" applyAlignment="1">
      <alignment horizontal="center" vertical="center"/>
    </xf>
    <xf numFmtId="0" fontId="1" fillId="0" borderId="372" xfId="0" applyFont="1" applyBorder="1" applyAlignment="1">
      <alignment horizontal="center" vertical="center"/>
    </xf>
    <xf numFmtId="0" fontId="8" fillId="0" borderId="411" xfId="0" applyFont="1" applyFill="1" applyBorder="1" applyAlignment="1">
      <alignment horizontal="left" vertical="center"/>
    </xf>
    <xf numFmtId="0" fontId="8" fillId="0" borderId="412" xfId="0" applyFont="1" applyFill="1" applyBorder="1" applyAlignment="1">
      <alignment horizontal="left" vertical="center"/>
    </xf>
    <xf numFmtId="0" fontId="8" fillId="0" borderId="25" xfId="0" applyFont="1" applyFill="1" applyBorder="1" applyAlignment="1">
      <alignment horizontal="left" vertical="center"/>
    </xf>
    <xf numFmtId="0" fontId="8" fillId="0" borderId="27" xfId="0" applyFont="1" applyFill="1" applyBorder="1" applyAlignment="1">
      <alignment horizontal="left" vertical="center"/>
    </xf>
    <xf numFmtId="0" fontId="8" fillId="0" borderId="29" xfId="0" applyFont="1" applyFill="1" applyBorder="1" applyAlignment="1">
      <alignment horizontal="left" vertical="center"/>
    </xf>
    <xf numFmtId="0" fontId="8" fillId="0" borderId="42" xfId="0" applyFont="1" applyFill="1" applyBorder="1" applyAlignment="1">
      <alignment horizontal="left" vertical="center"/>
    </xf>
    <xf numFmtId="0" fontId="0" fillId="0" borderId="26" xfId="0" applyBorder="1" applyAlignment="1">
      <alignment horizontal="right" vertical="center" shrinkToFit="1"/>
    </xf>
    <xf numFmtId="0" fontId="0" fillId="0" borderId="26" xfId="0" applyBorder="1" applyAlignment="1">
      <alignment horizontal="left" vertical="center" shrinkToFit="1"/>
    </xf>
    <xf numFmtId="0" fontId="0" fillId="0" borderId="39" xfId="0" applyBorder="1" applyAlignment="1">
      <alignment horizontal="left" vertical="center" shrinkToFit="1"/>
    </xf>
    <xf numFmtId="0" fontId="0" fillId="0" borderId="207" xfId="0" applyBorder="1" applyAlignment="1">
      <alignment horizontal="center" vertical="center" shrinkToFit="1"/>
    </xf>
    <xf numFmtId="0" fontId="0" fillId="0" borderId="208" xfId="0" applyBorder="1" applyAlignment="1">
      <alignment horizontal="center" vertical="center" shrinkToFit="1"/>
    </xf>
    <xf numFmtId="0" fontId="0" fillId="0" borderId="209" xfId="0" applyBorder="1" applyAlignment="1">
      <alignment horizontal="center" vertical="center" shrinkToFit="1"/>
    </xf>
    <xf numFmtId="0" fontId="0" fillId="14" borderId="278" xfId="0" applyFill="1" applyBorder="1" applyAlignment="1">
      <alignment horizontal="left" vertical="center" wrapText="1" shrinkToFit="1"/>
    </xf>
    <xf numFmtId="0" fontId="0" fillId="14" borderId="280" xfId="0" applyFill="1" applyBorder="1" applyAlignment="1">
      <alignment horizontal="left" vertical="center" wrapText="1" shrinkToFit="1"/>
    </xf>
    <xf numFmtId="0" fontId="1" fillId="0" borderId="431" xfId="0" applyFont="1" applyBorder="1" applyAlignment="1">
      <alignment horizontal="center" vertical="center"/>
    </xf>
    <xf numFmtId="0" fontId="1" fillId="0" borderId="28" xfId="0" applyFont="1" applyBorder="1" applyAlignment="1">
      <alignment horizontal="center" vertical="center"/>
    </xf>
    <xf numFmtId="0" fontId="1" fillId="2" borderId="431"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75" xfId="0" applyFont="1" applyFill="1" applyBorder="1" applyAlignment="1">
      <alignment horizontal="center" vertical="center"/>
    </xf>
    <xf numFmtId="0" fontId="1" fillId="2" borderId="372" xfId="0" applyFont="1" applyFill="1" applyBorder="1" applyAlignment="1">
      <alignment horizontal="center" vertical="center"/>
    </xf>
    <xf numFmtId="0" fontId="0" fillId="2" borderId="5" xfId="0" applyFill="1" applyBorder="1" applyAlignment="1">
      <alignment vertical="center" wrapText="1"/>
    </xf>
    <xf numFmtId="0" fontId="0" fillId="2" borderId="8" xfId="0" applyFill="1" applyBorder="1" applyAlignment="1">
      <alignment vertical="center" wrapText="1"/>
    </xf>
    <xf numFmtId="0" fontId="0" fillId="2" borderId="65" xfId="0" applyFill="1" applyBorder="1" applyAlignment="1">
      <alignment vertical="center" wrapText="1"/>
    </xf>
    <xf numFmtId="0" fontId="0" fillId="2" borderId="77" xfId="0" applyFill="1" applyBorder="1" applyAlignment="1">
      <alignment horizontal="right" vertical="center"/>
    </xf>
    <xf numFmtId="0" fontId="0" fillId="2" borderId="26" xfId="0" applyFill="1" applyBorder="1" applyAlignment="1">
      <alignment horizontal="right" vertical="center"/>
    </xf>
    <xf numFmtId="0" fontId="0" fillId="2" borderId="26" xfId="0" applyFill="1" applyBorder="1" applyAlignment="1">
      <alignment horizontal="left" vertical="center"/>
    </xf>
    <xf numFmtId="0" fontId="0" fillId="2" borderId="39" xfId="0" applyFill="1" applyBorder="1" applyAlignment="1">
      <alignment horizontal="left" vertical="center"/>
    </xf>
    <xf numFmtId="0" fontId="0" fillId="2" borderId="197" xfId="0" applyFill="1" applyBorder="1" applyAlignment="1">
      <alignment horizontal="center" vertical="center"/>
    </xf>
    <xf numFmtId="0" fontId="0" fillId="2" borderId="201" xfId="0" applyFill="1" applyBorder="1" applyAlignment="1">
      <alignment horizontal="center" vertical="center"/>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2" borderId="165" xfId="0" applyFill="1" applyBorder="1" applyAlignment="1">
      <alignment horizontal="left" vertical="center"/>
    </xf>
    <xf numFmtId="0" fontId="0" fillId="2" borderId="205" xfId="0" applyFill="1" applyBorder="1" applyAlignment="1">
      <alignment horizontal="left" vertical="center"/>
    </xf>
    <xf numFmtId="0" fontId="0" fillId="2" borderId="165" xfId="0" applyFill="1" applyBorder="1" applyAlignment="1">
      <alignment horizontal="center" vertical="center"/>
    </xf>
    <xf numFmtId="0" fontId="0" fillId="2" borderId="29" xfId="0" applyFill="1" applyBorder="1" applyAlignment="1">
      <alignment horizontal="center" vertical="center"/>
    </xf>
    <xf numFmtId="0" fontId="0" fillId="2" borderId="42" xfId="0" applyFill="1" applyBorder="1" applyAlignment="1">
      <alignment horizontal="center" vertical="center"/>
    </xf>
    <xf numFmtId="0" fontId="0" fillId="2" borderId="5" xfId="0" applyFill="1" applyBorder="1" applyAlignment="1">
      <alignment vertical="center"/>
    </xf>
    <xf numFmtId="0" fontId="0" fillId="2" borderId="8" xfId="0" applyFill="1" applyBorder="1" applyAlignment="1">
      <alignment vertical="center"/>
    </xf>
    <xf numFmtId="0" fontId="0" fillId="2" borderId="65" xfId="0" applyFill="1" applyBorder="1" applyAlignment="1">
      <alignment vertical="center"/>
    </xf>
    <xf numFmtId="0" fontId="0" fillId="2" borderId="77" xfId="0" applyFill="1" applyBorder="1" applyAlignment="1">
      <alignment horizontal="center" vertical="center"/>
    </xf>
    <xf numFmtId="0" fontId="0" fillId="2" borderId="76" xfId="0" applyFill="1" applyBorder="1" applyAlignment="1">
      <alignment horizontal="center" vertical="center"/>
    </xf>
    <xf numFmtId="0" fontId="0" fillId="2" borderId="26" xfId="0" applyFill="1" applyBorder="1" applyAlignment="1">
      <alignment horizontal="center" vertical="center"/>
    </xf>
    <xf numFmtId="188" fontId="0" fillId="2" borderId="197" xfId="0" applyNumberFormat="1" applyFill="1" applyBorder="1" applyAlignment="1">
      <alignment horizontal="center" vertical="center"/>
    </xf>
    <xf numFmtId="188" fontId="0" fillId="2" borderId="201" xfId="0" applyNumberFormat="1" applyFill="1" applyBorder="1" applyAlignment="1">
      <alignment horizontal="center" vertical="center"/>
    </xf>
    <xf numFmtId="0" fontId="0" fillId="2" borderId="165" xfId="0" applyFill="1" applyBorder="1" applyAlignment="1">
      <alignment horizontal="center" vertical="center" wrapText="1"/>
    </xf>
    <xf numFmtId="0" fontId="0" fillId="2" borderId="205" xfId="0" applyFill="1" applyBorder="1" applyAlignment="1">
      <alignment horizontal="center" vertical="center" wrapText="1"/>
    </xf>
    <xf numFmtId="0" fontId="0" fillId="2" borderId="68" xfId="0" applyFill="1" applyBorder="1" applyAlignment="1">
      <alignment horizontal="center" vertical="center"/>
    </xf>
    <xf numFmtId="0" fontId="0" fillId="2" borderId="40" xfId="0" applyFill="1" applyBorder="1" applyAlignment="1">
      <alignment horizontal="center" vertical="center"/>
    </xf>
    <xf numFmtId="0" fontId="0" fillId="2" borderId="38" xfId="0" applyFill="1" applyBorder="1" applyAlignment="1">
      <alignment horizontal="left" vertical="center" wrapText="1"/>
    </xf>
    <xf numFmtId="0" fontId="0" fillId="2" borderId="84" xfId="0" applyFill="1" applyBorder="1" applyAlignment="1">
      <alignment horizontal="left" vertical="center" wrapText="1"/>
    </xf>
    <xf numFmtId="0" fontId="0" fillId="2" borderId="66" xfId="0" applyFill="1" applyBorder="1" applyAlignment="1">
      <alignment horizontal="left" vertical="center" wrapText="1"/>
    </xf>
    <xf numFmtId="192" fontId="0" fillId="2" borderId="35" xfId="0" applyNumberFormat="1" applyFill="1" applyBorder="1" applyAlignment="1">
      <alignment horizontal="left" vertical="center" wrapText="1"/>
    </xf>
    <xf numFmtId="192" fontId="0" fillId="2" borderId="11" xfId="0" applyNumberFormat="1" applyFill="1" applyBorder="1" applyAlignment="1">
      <alignment horizontal="left" vertical="center" wrapText="1"/>
    </xf>
    <xf numFmtId="192" fontId="0" fillId="2" borderId="28" xfId="0" applyNumberFormat="1" applyFill="1" applyBorder="1" applyAlignment="1">
      <alignment horizontal="left" vertical="center" wrapText="1"/>
    </xf>
    <xf numFmtId="0" fontId="0" fillId="2" borderId="410" xfId="0" applyFill="1" applyBorder="1" applyAlignment="1">
      <alignment horizontal="left" vertical="center" wrapText="1"/>
    </xf>
    <xf numFmtId="0" fontId="0" fillId="2" borderId="411" xfId="0" applyFill="1" applyBorder="1" applyAlignment="1">
      <alignment horizontal="left" vertical="center" wrapText="1"/>
    </xf>
    <xf numFmtId="0" fontId="0" fillId="2" borderId="412" xfId="0" applyFill="1" applyBorder="1" applyAlignment="1">
      <alignment horizontal="left" vertical="center" wrapText="1"/>
    </xf>
    <xf numFmtId="177" fontId="0" fillId="2" borderId="50" xfId="0" applyNumberFormat="1" applyFill="1" applyBorder="1" applyAlignment="1">
      <alignment horizontal="left" vertical="center" wrapText="1"/>
    </xf>
    <xf numFmtId="177" fontId="0" fillId="2" borderId="29" xfId="0" applyNumberFormat="1" applyFill="1" applyBorder="1" applyAlignment="1">
      <alignment horizontal="left" vertical="center" wrapText="1"/>
    </xf>
    <xf numFmtId="177" fontId="0" fillId="2" borderId="42" xfId="0" applyNumberFormat="1" applyFill="1" applyBorder="1" applyAlignment="1">
      <alignment horizontal="left" vertical="center" wrapText="1"/>
    </xf>
    <xf numFmtId="0" fontId="0" fillId="2" borderId="52" xfId="0" applyFill="1" applyBorder="1" applyAlignment="1">
      <alignment horizontal="center" vertical="center"/>
    </xf>
    <xf numFmtId="0" fontId="0" fillId="0" borderId="87" xfId="0" applyFill="1" applyBorder="1" applyAlignment="1">
      <alignment horizontal="left" vertical="center" wrapText="1"/>
    </xf>
    <xf numFmtId="0" fontId="0" fillId="0" borderId="84" xfId="0" applyFill="1" applyBorder="1" applyAlignment="1">
      <alignment horizontal="left" vertical="center" wrapText="1"/>
    </xf>
    <xf numFmtId="0" fontId="0" fillId="0" borderId="66" xfId="0" applyFill="1" applyBorder="1" applyAlignment="1">
      <alignment horizontal="left" vertical="center" wrapText="1"/>
    </xf>
    <xf numFmtId="0" fontId="0" fillId="0" borderId="52" xfId="0" applyFill="1" applyBorder="1" applyAlignment="1">
      <alignment horizontal="center" vertical="center" wrapText="1"/>
    </xf>
    <xf numFmtId="0" fontId="0" fillId="0" borderId="33" xfId="0" applyFill="1" applyBorder="1" applyAlignment="1">
      <alignment horizontal="center" vertical="center" wrapText="1"/>
    </xf>
    <xf numFmtId="0" fontId="8" fillId="0" borderId="5" xfId="0" applyFont="1" applyFill="1" applyBorder="1" applyAlignment="1">
      <alignment vertical="center" wrapText="1"/>
    </xf>
    <xf numFmtId="0" fontId="8" fillId="0" borderId="65" xfId="0" applyFont="1" applyFill="1" applyBorder="1" applyAlignment="1">
      <alignment vertical="center" wrapText="1"/>
    </xf>
    <xf numFmtId="0" fontId="0" fillId="0" borderId="214" xfId="0" applyBorder="1" applyAlignment="1">
      <alignment horizontal="left" vertical="center" shrinkToFit="1"/>
    </xf>
    <xf numFmtId="0" fontId="0" fillId="0" borderId="0" xfId="0" applyBorder="1" applyAlignment="1">
      <alignment horizontal="left" vertical="center" shrinkToFit="1"/>
    </xf>
    <xf numFmtId="0" fontId="0" fillId="0" borderId="77" xfId="0" applyBorder="1" applyAlignment="1">
      <alignment horizontal="center" vertical="center" shrinkToFit="1"/>
    </xf>
    <xf numFmtId="0" fontId="0" fillId="0" borderId="76" xfId="0" applyBorder="1" applyAlignment="1">
      <alignment horizontal="center" vertical="center" shrinkToFit="1"/>
    </xf>
    <xf numFmtId="0" fontId="0" fillId="0" borderId="40" xfId="0" applyBorder="1" applyAlignment="1">
      <alignment horizontal="left" vertical="center"/>
    </xf>
    <xf numFmtId="0" fontId="0" fillId="0" borderId="52" xfId="0" applyFill="1" applyBorder="1" applyAlignment="1">
      <alignment horizontal="left" vertical="center"/>
    </xf>
    <xf numFmtId="0" fontId="0" fillId="0" borderId="40" xfId="0" applyFill="1" applyBorder="1" applyAlignment="1">
      <alignment horizontal="left" vertical="center"/>
    </xf>
    <xf numFmtId="0" fontId="0" fillId="0" borderId="33" xfId="0" applyFill="1" applyBorder="1" applyAlignment="1">
      <alignment horizontal="left" vertical="center"/>
    </xf>
    <xf numFmtId="0" fontId="8" fillId="0" borderId="76" xfId="0" applyFont="1" applyBorder="1" applyAlignment="1">
      <alignment horizontal="left" vertical="center" wrapText="1"/>
    </xf>
    <xf numFmtId="0" fontId="11" fillId="0" borderId="205" xfId="0" applyFont="1" applyBorder="1" applyAlignment="1">
      <alignment horizontal="left" vertical="center" wrapText="1"/>
    </xf>
    <xf numFmtId="0" fontId="8" fillId="0" borderId="29" xfId="0" applyFont="1" applyBorder="1" applyAlignment="1">
      <alignment horizontal="left" vertical="center" wrapText="1"/>
    </xf>
    <xf numFmtId="0" fontId="8" fillId="0" borderId="205" xfId="0" applyFont="1" applyBorder="1" applyAlignment="1">
      <alignment horizontal="left" vertical="center" wrapText="1"/>
    </xf>
    <xf numFmtId="0" fontId="0" fillId="0" borderId="216"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217" xfId="0" applyBorder="1" applyAlignment="1" applyProtection="1">
      <alignment horizontal="left" vertical="center" wrapText="1"/>
      <protection locked="0"/>
    </xf>
    <xf numFmtId="0" fontId="0" fillId="0" borderId="218"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219" xfId="0" applyBorder="1" applyAlignment="1" applyProtection="1">
      <alignment horizontal="left" vertical="center" wrapText="1"/>
      <protection locked="0"/>
    </xf>
    <xf numFmtId="0" fontId="0" fillId="0" borderId="220" xfId="0" applyBorder="1" applyAlignment="1" applyProtection="1">
      <alignment horizontal="left" vertical="center" wrapText="1"/>
      <protection locked="0"/>
    </xf>
    <xf numFmtId="0" fontId="0" fillId="0" borderId="221" xfId="0" applyBorder="1" applyAlignment="1" applyProtection="1">
      <alignment horizontal="left" vertical="center" wrapText="1"/>
      <protection locked="0"/>
    </xf>
    <xf numFmtId="0" fontId="0" fillId="0" borderId="33" xfId="0" applyBorder="1" applyAlignment="1">
      <alignment horizontal="left" vertical="center"/>
    </xf>
    <xf numFmtId="0" fontId="0" fillId="0" borderId="77" xfId="0" applyBorder="1" applyAlignment="1">
      <alignment horizontal="left" vertical="center" wrapText="1"/>
    </xf>
    <xf numFmtId="0" fontId="0" fillId="0" borderId="39" xfId="0" applyBorder="1" applyAlignment="1">
      <alignment horizontal="left" vertical="center" wrapText="1"/>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37" xfId="0" applyBorder="1" applyAlignment="1">
      <alignment horizontal="left" vertical="center" shrinkToFit="1"/>
    </xf>
    <xf numFmtId="0" fontId="0" fillId="0" borderId="26" xfId="0" applyBorder="1" applyAlignment="1">
      <alignment horizontal="left" vertical="center"/>
    </xf>
    <xf numFmtId="0" fontId="0" fillId="0" borderId="13" xfId="0" applyBorder="1" applyAlignment="1">
      <alignment horizontal="left" vertical="center" wrapText="1"/>
    </xf>
    <xf numFmtId="0" fontId="0" fillId="0" borderId="226" xfId="0" applyBorder="1" applyAlignment="1">
      <alignment horizontal="left" vertical="center" wrapText="1"/>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0" xfId="0" applyAlignment="1">
      <alignment horizontal="center" vertical="center"/>
    </xf>
    <xf numFmtId="0" fontId="0" fillId="0" borderId="185" xfId="0" applyBorder="1" applyAlignment="1">
      <alignment horizontal="center" vertical="center" shrinkToFit="1"/>
    </xf>
    <xf numFmtId="0" fontId="0" fillId="0" borderId="86" xfId="0" applyBorder="1" applyAlignment="1">
      <alignment horizontal="center" vertical="center" shrinkToFit="1"/>
    </xf>
    <xf numFmtId="0" fontId="0" fillId="0" borderId="224" xfId="0" applyBorder="1" applyAlignment="1">
      <alignment horizontal="center" vertical="center" wrapText="1"/>
    </xf>
    <xf numFmtId="0" fontId="0" fillId="0" borderId="175" xfId="0" applyBorder="1" applyAlignment="1">
      <alignment horizontal="center" vertical="center"/>
    </xf>
    <xf numFmtId="0" fontId="0" fillId="0" borderId="224" xfId="0" applyBorder="1" applyAlignment="1">
      <alignment horizontal="center" vertical="center" shrinkToFit="1"/>
    </xf>
    <xf numFmtId="0" fontId="0" fillId="0" borderId="175" xfId="0" applyBorder="1" applyAlignment="1">
      <alignment horizontal="center" vertical="center" shrinkToFit="1"/>
    </xf>
    <xf numFmtId="0" fontId="0" fillId="0" borderId="99" xfId="0" applyBorder="1" applyAlignment="1">
      <alignment horizontal="center" vertical="center" shrinkToFit="1"/>
    </xf>
    <xf numFmtId="0" fontId="12" fillId="0" borderId="225" xfId="0" applyFont="1" applyBorder="1" applyAlignment="1">
      <alignment horizontal="center" vertical="center" wrapText="1"/>
    </xf>
    <xf numFmtId="0" fontId="12" fillId="0" borderId="88" xfId="0" applyFont="1" applyBorder="1" applyAlignment="1">
      <alignment horizontal="center" vertical="center" wrapText="1"/>
    </xf>
    <xf numFmtId="0" fontId="8" fillId="0" borderId="185"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86" xfId="0" applyFont="1" applyBorder="1" applyAlignment="1">
      <alignment horizontal="center" vertical="center" wrapText="1"/>
    </xf>
    <xf numFmtId="0" fontId="0" fillId="0" borderId="241" xfId="0" applyBorder="1" applyAlignment="1">
      <alignment horizontal="center" vertical="center"/>
    </xf>
    <xf numFmtId="0" fontId="0" fillId="0" borderId="248" xfId="0" applyBorder="1" applyAlignment="1">
      <alignment horizontal="center" vertical="center"/>
    </xf>
    <xf numFmtId="0" fontId="0" fillId="0" borderId="224" xfId="0" applyBorder="1" applyAlignment="1">
      <alignment horizontal="center" vertical="center"/>
    </xf>
    <xf numFmtId="0" fontId="0" fillId="0" borderId="175" xfId="0" applyBorder="1">
      <alignment vertical="center"/>
    </xf>
    <xf numFmtId="0" fontId="0" fillId="0" borderId="41" xfId="0" applyBorder="1" applyAlignment="1">
      <alignment horizontal="center" vertical="center" textRotation="255"/>
    </xf>
    <xf numFmtId="0" fontId="0" fillId="0" borderId="8" xfId="0" applyBorder="1" applyAlignment="1">
      <alignment horizontal="center" vertical="center" textRotation="255"/>
    </xf>
    <xf numFmtId="0" fontId="0" fillId="0" borderId="129" xfId="0" applyBorder="1" applyAlignment="1">
      <alignment horizontal="center" vertical="center" textRotation="255"/>
    </xf>
    <xf numFmtId="0" fontId="0" fillId="0" borderId="13"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22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237" xfId="0" applyFont="1" applyBorder="1" applyAlignment="1" applyProtection="1">
      <alignment vertical="center" wrapText="1"/>
      <protection locked="0"/>
    </xf>
    <xf numFmtId="0" fontId="1" fillId="0" borderId="238" xfId="0" applyFont="1" applyBorder="1" applyAlignment="1" applyProtection="1">
      <alignment vertical="center" wrapText="1"/>
      <protection locked="0"/>
    </xf>
    <xf numFmtId="0" fontId="1" fillId="0" borderId="230" xfId="0" applyFont="1" applyBorder="1" applyAlignment="1" applyProtection="1">
      <alignment vertical="center" wrapText="1"/>
      <protection locked="0"/>
    </xf>
    <xf numFmtId="0" fontId="1" fillId="0" borderId="227" xfId="0" applyFont="1" applyBorder="1" applyAlignment="1" applyProtection="1">
      <alignment horizontal="center" vertical="center" wrapText="1"/>
      <protection locked="0"/>
    </xf>
    <xf numFmtId="0" fontId="0" fillId="0" borderId="226" xfId="0" applyBorder="1" applyAlignment="1" applyProtection="1">
      <alignment vertical="center"/>
      <protection locked="0"/>
    </xf>
    <xf numFmtId="0" fontId="0" fillId="0" borderId="51" xfId="0" applyBorder="1" applyAlignment="1">
      <alignment horizontal="center" vertical="center"/>
    </xf>
    <xf numFmtId="0" fontId="0" fillId="0" borderId="4" xfId="0" applyBorder="1" applyAlignment="1">
      <alignment vertical="center"/>
    </xf>
    <xf numFmtId="0" fontId="0" fillId="0" borderId="104" xfId="0" applyBorder="1" applyAlignment="1">
      <alignment vertical="center"/>
    </xf>
    <xf numFmtId="0" fontId="0" fillId="0" borderId="18" xfId="0" applyBorder="1" applyAlignment="1">
      <alignment vertical="center" shrinkToFit="1"/>
    </xf>
    <xf numFmtId="0" fontId="0" fillId="0" borderId="18" xfId="0" applyBorder="1" applyAlignment="1">
      <alignment vertical="center"/>
    </xf>
    <xf numFmtId="0" fontId="0" fillId="0" borderId="0" xfId="0" applyBorder="1" applyAlignment="1">
      <alignment vertical="center" shrinkToFit="1"/>
    </xf>
    <xf numFmtId="0" fontId="0" fillId="0" borderId="0" xfId="0" applyAlignment="1">
      <alignment vertical="center"/>
    </xf>
    <xf numFmtId="0" fontId="0" fillId="0" borderId="2" xfId="0" applyBorder="1" applyAlignment="1">
      <alignment vertical="center" shrinkToFit="1"/>
    </xf>
    <xf numFmtId="0" fontId="0" fillId="0" borderId="2" xfId="0" applyBorder="1" applyAlignment="1">
      <alignment vertical="center"/>
    </xf>
    <xf numFmtId="0" fontId="0" fillId="5" borderId="18" xfId="0" applyFill="1" applyBorder="1" applyAlignment="1">
      <alignment horizontal="right" vertical="center"/>
    </xf>
    <xf numFmtId="0" fontId="0" fillId="5" borderId="3" xfId="0" applyFill="1" applyBorder="1" applyAlignment="1">
      <alignment horizontal="right" vertical="center"/>
    </xf>
    <xf numFmtId="0" fontId="0" fillId="3" borderId="236" xfId="0" applyFill="1" applyBorder="1" applyAlignment="1">
      <alignment horizontal="right" vertical="center"/>
    </xf>
    <xf numFmtId="0" fontId="0" fillId="3" borderId="125" xfId="0" applyFill="1" applyBorder="1" applyAlignment="1">
      <alignment horizontal="right" vertical="center"/>
    </xf>
    <xf numFmtId="0" fontId="0" fillId="0" borderId="360" xfId="0" applyFont="1" applyBorder="1" applyAlignment="1" applyProtection="1">
      <alignment vertical="center" wrapText="1"/>
      <protection locked="0"/>
    </xf>
    <xf numFmtId="0" fontId="1" fillId="0" borderId="361" xfId="0" applyFont="1" applyBorder="1" applyAlignment="1" applyProtection="1">
      <alignment vertical="center" wrapText="1"/>
      <protection locked="0"/>
    </xf>
    <xf numFmtId="0" fontId="1" fillId="0" borderId="359" xfId="0" applyFont="1" applyBorder="1" applyAlignment="1" applyProtection="1">
      <alignment vertical="center" wrapText="1"/>
      <protection locked="0"/>
    </xf>
    <xf numFmtId="0" fontId="0" fillId="0" borderId="358" xfId="0" applyFont="1" applyBorder="1" applyAlignment="1" applyProtection="1">
      <alignment vertical="center" wrapText="1"/>
      <protection locked="0"/>
    </xf>
    <xf numFmtId="0" fontId="0" fillId="0" borderId="227" xfId="0" applyFont="1" applyBorder="1" applyAlignment="1" applyProtection="1">
      <alignment horizontal="left" vertical="center" wrapText="1"/>
      <protection locked="0"/>
    </xf>
    <xf numFmtId="0" fontId="1" fillId="0" borderId="226" xfId="0" applyFont="1" applyBorder="1" applyAlignment="1" applyProtection="1">
      <alignment horizontal="left" vertical="center" wrapText="1"/>
      <protection locked="0"/>
    </xf>
    <xf numFmtId="0" fontId="0" fillId="0" borderId="38" xfId="0" applyBorder="1" applyAlignment="1">
      <alignment vertical="center" wrapText="1"/>
    </xf>
    <xf numFmtId="0" fontId="0" fillId="0" borderId="66" xfId="0" applyBorder="1" applyAlignment="1">
      <alignment vertical="center" wrapText="1"/>
    </xf>
    <xf numFmtId="0" fontId="0" fillId="0" borderId="56" xfId="0" applyBorder="1" applyAlignment="1">
      <alignment vertical="center" wrapText="1"/>
    </xf>
    <xf numFmtId="0" fontId="0" fillId="0" borderId="213" xfId="0" applyBorder="1" applyAlignment="1">
      <alignment vertical="center" wrapText="1"/>
    </xf>
    <xf numFmtId="0" fontId="0" fillId="0" borderId="51" xfId="0" applyBorder="1" applyAlignment="1">
      <alignment horizontal="center" vertical="center" wrapText="1"/>
    </xf>
    <xf numFmtId="0" fontId="0" fillId="0" borderId="233" xfId="0" applyBorder="1" applyAlignment="1">
      <alignment horizontal="center" vertical="center" wrapText="1"/>
    </xf>
    <xf numFmtId="0" fontId="0" fillId="0" borderId="177" xfId="0" applyBorder="1" applyAlignment="1">
      <alignment horizontal="center" vertical="center"/>
    </xf>
    <xf numFmtId="0" fontId="0" fillId="0" borderId="59" xfId="0" applyBorder="1" applyAlignment="1">
      <alignment horizontal="center" vertical="center"/>
    </xf>
    <xf numFmtId="0" fontId="0" fillId="0" borderId="234" xfId="0" applyBorder="1" applyAlignment="1">
      <alignment horizontal="center" vertical="center" wrapText="1" shrinkToFit="1"/>
    </xf>
    <xf numFmtId="0" fontId="0" fillId="0" borderId="235" xfId="0" applyBorder="1" applyAlignment="1">
      <alignment horizontal="center" vertical="center" wrapText="1" shrinkToFit="1"/>
    </xf>
    <xf numFmtId="0" fontId="0" fillId="0" borderId="56" xfId="0" applyBorder="1" applyAlignment="1">
      <alignment horizontal="center" vertical="center" wrapText="1"/>
    </xf>
    <xf numFmtId="0" fontId="0" fillId="0" borderId="20" xfId="0" applyBorder="1" applyAlignment="1">
      <alignment horizontal="center" vertical="center" wrapText="1"/>
    </xf>
    <xf numFmtId="0" fontId="0" fillId="0" borderId="213" xfId="0" applyBorder="1" applyAlignment="1">
      <alignment horizontal="center" vertical="center" wrapText="1"/>
    </xf>
    <xf numFmtId="0" fontId="0" fillId="0" borderId="11" xfId="0" applyBorder="1" applyAlignment="1">
      <alignment horizontal="center" vertical="center"/>
    </xf>
    <xf numFmtId="0" fontId="1" fillId="0" borderId="226" xfId="0" applyFont="1" applyBorder="1" applyAlignment="1" applyProtection="1">
      <alignment horizontal="center" vertical="center" wrapText="1"/>
      <protection locked="0"/>
    </xf>
    <xf numFmtId="0" fontId="1" fillId="0" borderId="229" xfId="0" applyFont="1" applyBorder="1" applyAlignment="1" applyProtection="1">
      <alignment vertical="center" wrapText="1"/>
      <protection locked="0"/>
    </xf>
    <xf numFmtId="0" fontId="0" fillId="0" borderId="230" xfId="0" applyBorder="1" applyAlignment="1" applyProtection="1">
      <alignment vertical="center" wrapText="1"/>
      <protection locked="0"/>
    </xf>
    <xf numFmtId="0" fontId="0" fillId="0" borderId="226" xfId="0" applyBorder="1" applyAlignment="1" applyProtection="1">
      <alignment horizontal="left" vertical="center"/>
      <protection locked="0"/>
    </xf>
    <xf numFmtId="0" fontId="0" fillId="0" borderId="167" xfId="0" applyFont="1" applyBorder="1" applyAlignment="1" applyProtection="1">
      <alignment vertical="center" wrapText="1"/>
      <protection locked="0"/>
    </xf>
    <xf numFmtId="0" fontId="1" fillId="0" borderId="220" xfId="0" applyFont="1" applyBorder="1" applyAlignment="1" applyProtection="1">
      <alignment vertical="center" wrapText="1"/>
      <protection locked="0"/>
    </xf>
    <xf numFmtId="0" fontId="1" fillId="0" borderId="231" xfId="0" applyFont="1" applyBorder="1" applyAlignment="1" applyProtection="1">
      <alignment vertical="center" wrapText="1"/>
      <protection locked="0"/>
    </xf>
    <xf numFmtId="0" fontId="0" fillId="0" borderId="219" xfId="0" applyFont="1" applyBorder="1" applyAlignment="1" applyProtection="1">
      <alignment vertical="center" shrinkToFit="1"/>
      <protection locked="0"/>
    </xf>
    <xf numFmtId="0" fontId="0" fillId="0" borderId="231" xfId="0" applyBorder="1" applyAlignment="1" applyProtection="1">
      <alignment vertical="center"/>
      <protection locked="0"/>
    </xf>
    <xf numFmtId="0" fontId="1" fillId="0" borderId="189" xfId="0" applyFont="1" applyBorder="1" applyAlignment="1">
      <alignment vertical="center" wrapText="1"/>
    </xf>
    <xf numFmtId="0" fontId="1" fillId="0" borderId="232" xfId="0" applyFont="1" applyBorder="1" applyAlignment="1">
      <alignment vertical="center" wrapText="1"/>
    </xf>
    <xf numFmtId="0" fontId="1" fillId="0" borderId="380" xfId="0" applyFont="1" applyBorder="1" applyAlignment="1">
      <alignment horizontal="right" vertical="center" wrapText="1"/>
    </xf>
    <xf numFmtId="0" fontId="1" fillId="0" borderId="381" xfId="0" applyFont="1" applyBorder="1" applyAlignment="1">
      <alignment horizontal="right" vertical="center" wrapText="1"/>
    </xf>
    <xf numFmtId="0" fontId="1" fillId="0" borderId="20" xfId="0" applyFont="1" applyBorder="1" applyAlignment="1">
      <alignment horizontal="right" vertical="center" shrinkToFit="1"/>
    </xf>
    <xf numFmtId="0" fontId="1" fillId="0" borderId="228" xfId="0" applyFont="1" applyBorder="1" applyAlignment="1">
      <alignment horizontal="right" vertical="center" shrinkToFit="1"/>
    </xf>
    <xf numFmtId="0" fontId="1" fillId="0" borderId="13" xfId="0" applyFont="1" applyBorder="1" applyAlignment="1">
      <alignment vertical="center" wrapText="1"/>
    </xf>
    <xf numFmtId="0" fontId="1" fillId="0" borderId="226" xfId="0" applyFont="1" applyBorder="1" applyAlignment="1">
      <alignment vertical="center" wrapText="1"/>
    </xf>
    <xf numFmtId="0" fontId="1" fillId="0" borderId="378" xfId="0" applyFont="1" applyBorder="1" applyAlignment="1">
      <alignment horizontal="right" vertical="center" wrapText="1"/>
    </xf>
    <xf numFmtId="0" fontId="1" fillId="0" borderId="379" xfId="0" applyFont="1" applyBorder="1" applyAlignment="1">
      <alignment horizontal="right" vertical="center" wrapText="1"/>
    </xf>
    <xf numFmtId="0" fontId="0" fillId="0" borderId="5" xfId="0" applyBorder="1" applyAlignment="1" applyProtection="1">
      <alignment horizontal="center" vertical="center" textRotation="255" wrapText="1"/>
      <protection locked="0"/>
    </xf>
    <xf numFmtId="0" fontId="0" fillId="0" borderId="8" xfId="0" applyBorder="1" applyAlignment="1" applyProtection="1">
      <alignment horizontal="center" vertical="center" textRotation="255" wrapText="1"/>
      <protection locked="0"/>
    </xf>
    <xf numFmtId="0" fontId="0" fillId="0" borderId="41" xfId="0" applyBorder="1" applyAlignment="1" applyProtection="1">
      <alignment horizontal="center" vertical="center" textRotation="255" wrapText="1"/>
      <protection locked="0"/>
    </xf>
    <xf numFmtId="0" fontId="0" fillId="0" borderId="87" xfId="0" applyBorder="1" applyAlignment="1">
      <alignment horizontal="left" vertical="center" wrapText="1"/>
    </xf>
    <xf numFmtId="0" fontId="0" fillId="13" borderId="229" xfId="0" applyFont="1" applyFill="1" applyBorder="1" applyAlignment="1" applyProtection="1">
      <alignment vertical="center" wrapText="1"/>
      <protection locked="0"/>
    </xf>
    <xf numFmtId="0" fontId="0" fillId="13" borderId="230" xfId="0" applyFill="1" applyBorder="1" applyAlignment="1" applyProtection="1">
      <alignment vertical="center"/>
      <protection locked="0"/>
    </xf>
    <xf numFmtId="0" fontId="0" fillId="13" borderId="238" xfId="0" applyFont="1" applyFill="1" applyBorder="1" applyAlignment="1" applyProtection="1">
      <alignment vertical="center" wrapText="1"/>
      <protection locked="0"/>
    </xf>
    <xf numFmtId="0" fontId="0" fillId="13" borderId="238" xfId="0" applyFill="1" applyBorder="1" applyAlignment="1" applyProtection="1">
      <alignment vertical="center"/>
      <protection locked="0"/>
    </xf>
    <xf numFmtId="0" fontId="1" fillId="13" borderId="227" xfId="0" applyFont="1" applyFill="1" applyBorder="1" applyAlignment="1" applyProtection="1">
      <alignment vertical="center" wrapText="1"/>
      <protection locked="0"/>
    </xf>
    <xf numFmtId="0" fontId="0" fillId="13" borderId="226" xfId="0" applyFill="1" applyBorder="1" applyAlignment="1" applyProtection="1">
      <alignment vertical="center"/>
      <protection locked="0"/>
    </xf>
    <xf numFmtId="0" fontId="8" fillId="13" borderId="13" xfId="0" applyFont="1" applyFill="1" applyBorder="1" applyAlignment="1" applyProtection="1">
      <alignment horizontal="left" vertical="center" wrapText="1"/>
      <protection locked="0"/>
    </xf>
    <xf numFmtId="0" fontId="8" fillId="13" borderId="0" xfId="0" applyFont="1" applyFill="1" applyBorder="1" applyAlignment="1" applyProtection="1">
      <alignment horizontal="left" vertical="center" wrapText="1"/>
      <protection locked="0"/>
    </xf>
    <xf numFmtId="0" fontId="8" fillId="13" borderId="226" xfId="0" applyFont="1" applyFill="1" applyBorder="1" applyAlignment="1" applyProtection="1">
      <alignment horizontal="left" vertical="center" wrapText="1"/>
      <protection locked="0"/>
    </xf>
    <xf numFmtId="0" fontId="1" fillId="0" borderId="227" xfId="0" applyFont="1" applyFill="1" applyBorder="1" applyAlignment="1" applyProtection="1">
      <alignment horizontal="left" vertical="center" wrapText="1"/>
      <protection locked="0"/>
    </xf>
    <xf numFmtId="0" fontId="1" fillId="0" borderId="226"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26" xfId="0" applyFont="1" applyFill="1" applyBorder="1" applyAlignment="1" applyProtection="1">
      <alignment horizontal="left" vertical="center" wrapText="1"/>
      <protection locked="0"/>
    </xf>
    <xf numFmtId="0" fontId="0" fillId="0" borderId="0" xfId="0" applyBorder="1" applyAlignment="1" applyProtection="1">
      <alignment vertical="center"/>
      <protection locked="0"/>
    </xf>
    <xf numFmtId="0" fontId="8" fillId="13" borderId="0" xfId="0" applyFont="1" applyFill="1" applyBorder="1" applyAlignment="1" applyProtection="1">
      <alignment vertical="center" wrapText="1"/>
      <protection locked="0"/>
    </xf>
    <xf numFmtId="0" fontId="8" fillId="13" borderId="0" xfId="0" applyFont="1" applyFill="1" applyBorder="1" applyAlignment="1" applyProtection="1">
      <alignment vertical="center"/>
      <protection locked="0"/>
    </xf>
    <xf numFmtId="0" fontId="8" fillId="13" borderId="226" xfId="0" applyFont="1" applyFill="1" applyBorder="1" applyAlignment="1" applyProtection="1">
      <alignment vertical="center"/>
      <protection locked="0"/>
    </xf>
    <xf numFmtId="0" fontId="1" fillId="0" borderId="227" xfId="0" applyFont="1" applyBorder="1" applyAlignment="1" applyProtection="1">
      <alignment vertical="center" wrapText="1"/>
      <protection locked="0"/>
    </xf>
    <xf numFmtId="0" fontId="8" fillId="13" borderId="13" xfId="0" applyFont="1" applyFill="1" applyBorder="1" applyAlignment="1" applyProtection="1">
      <alignment horizontal="left" vertical="center"/>
      <protection locked="0"/>
    </xf>
    <xf numFmtId="0" fontId="8" fillId="13" borderId="0" xfId="0" applyFont="1" applyFill="1" applyAlignment="1" applyProtection="1">
      <alignment horizontal="left" vertical="center"/>
      <protection locked="0"/>
    </xf>
    <xf numFmtId="0" fontId="8" fillId="13" borderId="226" xfId="0" applyFont="1" applyFill="1" applyBorder="1" applyAlignment="1" applyProtection="1">
      <alignment horizontal="left" vertical="center"/>
      <protection locked="0"/>
    </xf>
    <xf numFmtId="0" fontId="0" fillId="0" borderId="239" xfId="0" applyBorder="1" applyAlignment="1" applyProtection="1">
      <alignment horizontal="left" vertical="center" wrapText="1"/>
      <protection locked="0"/>
    </xf>
    <xf numFmtId="0" fontId="0" fillId="0" borderId="190" xfId="0" applyBorder="1" applyAlignment="1" applyProtection="1">
      <alignment horizontal="left" vertical="center" wrapText="1"/>
      <protection locked="0"/>
    </xf>
    <xf numFmtId="0" fontId="0" fillId="0" borderId="240" xfId="0" applyBorder="1" applyAlignment="1" applyProtection="1">
      <alignment horizontal="left" vertical="center" wrapText="1"/>
      <protection locked="0"/>
    </xf>
    <xf numFmtId="0" fontId="0" fillId="0" borderId="20" xfId="0" applyBorder="1" applyAlignment="1">
      <alignment vertical="center" wrapText="1"/>
    </xf>
    <xf numFmtId="0" fontId="0" fillId="0" borderId="359" xfId="0" applyBorder="1" applyAlignment="1" applyProtection="1">
      <alignment vertical="center"/>
      <protection locked="0"/>
    </xf>
    <xf numFmtId="0" fontId="0" fillId="0" borderId="361" xfId="0" applyFont="1" applyBorder="1" applyAlignment="1" applyProtection="1">
      <alignment vertical="center" wrapText="1"/>
      <protection locked="0"/>
    </xf>
    <xf numFmtId="0" fontId="0" fillId="0" borderId="361" xfId="0" applyBorder="1" applyAlignment="1" applyProtection="1">
      <alignment vertical="center"/>
      <protection locked="0"/>
    </xf>
    <xf numFmtId="0" fontId="0" fillId="0" borderId="227"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13" borderId="227" xfId="0" applyFont="1" applyFill="1" applyBorder="1" applyAlignment="1" applyProtection="1">
      <alignment vertical="center" wrapText="1"/>
      <protection locked="0"/>
    </xf>
    <xf numFmtId="0" fontId="13" fillId="13" borderId="0" xfId="0" applyFont="1" applyFill="1" applyBorder="1" applyAlignment="1" applyProtection="1">
      <alignment vertical="center" wrapText="1"/>
      <protection locked="0"/>
    </xf>
    <xf numFmtId="0" fontId="13" fillId="13" borderId="0" xfId="0" applyFont="1" applyFill="1" applyBorder="1" applyAlignment="1" applyProtection="1">
      <alignment vertical="center"/>
      <protection locked="0"/>
    </xf>
    <xf numFmtId="0" fontId="13" fillId="13" borderId="226" xfId="0" applyFont="1" applyFill="1" applyBorder="1" applyAlignment="1" applyProtection="1">
      <alignment vertical="center"/>
      <protection locked="0"/>
    </xf>
    <xf numFmtId="0" fontId="0" fillId="0" borderId="2" xfId="0" applyBorder="1" applyAlignment="1">
      <alignment horizontal="right" vertical="center"/>
    </xf>
    <xf numFmtId="0" fontId="0" fillId="0" borderId="62" xfId="0" applyBorder="1" applyAlignment="1">
      <alignment horizontal="right"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65" xfId="0" applyBorder="1" applyAlignment="1">
      <alignment horizontal="center" vertical="center" wrapText="1"/>
    </xf>
    <xf numFmtId="0" fontId="0" fillId="0" borderId="458" xfId="0" applyBorder="1" applyAlignment="1" applyProtection="1">
      <alignment horizontal="center" vertical="center" textRotation="255" wrapText="1"/>
      <protection locked="0"/>
    </xf>
    <xf numFmtId="0" fontId="1" fillId="0" borderId="0" xfId="0" applyFont="1" applyBorder="1" applyAlignment="1">
      <alignment horizontal="left" vertical="center" wrapText="1"/>
    </xf>
    <xf numFmtId="0" fontId="1" fillId="0" borderId="37" xfId="0" applyFont="1" applyBorder="1" applyAlignment="1">
      <alignment horizontal="left" vertical="center" wrapText="1"/>
    </xf>
    <xf numFmtId="0" fontId="11" fillId="0" borderId="52"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8" fillId="0" borderId="239" xfId="0" applyFont="1" applyBorder="1" applyAlignment="1" applyProtection="1">
      <alignment horizontal="left" vertical="center" wrapText="1"/>
      <protection locked="0"/>
    </xf>
    <xf numFmtId="0" fontId="8" fillId="0" borderId="190" xfId="0" applyFont="1" applyBorder="1" applyAlignment="1" applyProtection="1">
      <alignment horizontal="left" vertical="center" wrapText="1"/>
      <protection locked="0"/>
    </xf>
    <xf numFmtId="0" fontId="8" fillId="0" borderId="240" xfId="0" applyFont="1" applyBorder="1" applyAlignment="1" applyProtection="1">
      <alignment horizontal="left" vertical="center" wrapText="1"/>
      <protection locked="0"/>
    </xf>
    <xf numFmtId="0" fontId="0" fillId="0" borderId="11" xfId="0" applyBorder="1" applyAlignment="1">
      <alignment vertical="center"/>
    </xf>
    <xf numFmtId="0" fontId="0" fillId="0" borderId="59" xfId="0" applyBorder="1" applyAlignment="1">
      <alignment vertical="center"/>
    </xf>
    <xf numFmtId="0" fontId="0" fillId="0" borderId="11" xfId="0" applyBorder="1" applyAlignment="1">
      <alignment horizontal="center" vertical="center" wrapText="1"/>
    </xf>
    <xf numFmtId="0" fontId="11" fillId="0" borderId="361" xfId="0" applyFont="1" applyFill="1" applyBorder="1" applyAlignment="1">
      <alignment horizontal="right" vertical="center" wrapText="1"/>
    </xf>
    <xf numFmtId="0" fontId="0" fillId="0" borderId="90" xfId="0" applyBorder="1" applyAlignment="1">
      <alignment horizontal="center" vertical="center" shrinkToFit="1"/>
    </xf>
    <xf numFmtId="0" fontId="8" fillId="0" borderId="345" xfId="0" applyFont="1" applyBorder="1" applyAlignment="1">
      <alignment horizontal="center" vertical="center" wrapText="1"/>
    </xf>
    <xf numFmtId="0" fontId="8" fillId="0" borderId="347" xfId="0" applyFont="1" applyBorder="1" applyAlignment="1">
      <alignment horizontal="center" vertical="center" wrapText="1"/>
    </xf>
    <xf numFmtId="0" fontId="1" fillId="5" borderId="0" xfId="0" applyFont="1" applyFill="1" applyAlignment="1">
      <alignment horizontal="center" vertical="center"/>
    </xf>
    <xf numFmtId="0" fontId="1" fillId="0" borderId="0" xfId="0" applyFont="1" applyAlignment="1">
      <alignment horizontal="left" vertical="center"/>
    </xf>
    <xf numFmtId="0" fontId="0" fillId="0" borderId="0" xfId="0" applyBorder="1" applyAlignment="1">
      <alignment horizontal="left" vertical="center"/>
    </xf>
    <xf numFmtId="0" fontId="0" fillId="0" borderId="346" xfId="0" applyBorder="1" applyAlignment="1">
      <alignment horizontal="center" vertical="center" wrapText="1"/>
    </xf>
    <xf numFmtId="0" fontId="0" fillId="0" borderId="347" xfId="0" applyBorder="1" applyAlignment="1">
      <alignment horizontal="center" vertical="center" wrapText="1"/>
    </xf>
    <xf numFmtId="0" fontId="0" fillId="0" borderId="224" xfId="0" applyBorder="1" applyAlignment="1">
      <alignment horizontal="center" vertical="center" wrapText="1" shrinkToFit="1"/>
    </xf>
    <xf numFmtId="0" fontId="0" fillId="0" borderId="322" xfId="0" applyFont="1" applyFill="1" applyBorder="1" applyAlignment="1">
      <alignment horizontal="center" vertical="center"/>
    </xf>
    <xf numFmtId="0" fontId="0" fillId="0" borderId="323" xfId="0" applyFont="1" applyFill="1" applyBorder="1" applyAlignment="1">
      <alignment horizontal="center" vertical="center"/>
    </xf>
    <xf numFmtId="0" fontId="7" fillId="0" borderId="0" xfId="0" applyFont="1" applyAlignment="1">
      <alignment horizontal="right" vertical="center"/>
    </xf>
    <xf numFmtId="0" fontId="0" fillId="0" borderId="185" xfId="0"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0" fillId="0" borderId="301" xfId="0" applyFont="1" applyFill="1" applyBorder="1" applyAlignment="1">
      <alignment horizontal="center" vertical="center" shrinkToFit="1"/>
    </xf>
    <xf numFmtId="0" fontId="0" fillId="0" borderId="303"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0" fontId="0" fillId="0" borderId="300" xfId="0" applyFont="1" applyFill="1" applyBorder="1" applyAlignment="1">
      <alignment horizontal="center" vertical="center" shrinkToFit="1"/>
    </xf>
    <xf numFmtId="0" fontId="0" fillId="0" borderId="302" xfId="0" applyFont="1" applyFill="1" applyBorder="1" applyAlignment="1">
      <alignment horizontal="center" vertical="center" shrinkToFit="1"/>
    </xf>
    <xf numFmtId="0" fontId="0" fillId="0" borderId="346" xfId="0" applyFont="1" applyFill="1" applyBorder="1" applyAlignment="1">
      <alignment horizontal="center" vertical="center" shrinkToFit="1"/>
    </xf>
    <xf numFmtId="0" fontId="0" fillId="0" borderId="345" xfId="0" applyFont="1" applyFill="1" applyBorder="1" applyAlignment="1">
      <alignment horizontal="center" vertical="center" shrinkToFit="1"/>
    </xf>
    <xf numFmtId="0" fontId="0" fillId="0" borderId="347" xfId="0" applyFont="1" applyFill="1" applyBorder="1" applyAlignment="1">
      <alignment horizontal="center" vertical="center" shrinkToFit="1"/>
    </xf>
    <xf numFmtId="0" fontId="1" fillId="5" borderId="251" xfId="2" applyFont="1" applyFill="1" applyBorder="1" applyAlignment="1" applyProtection="1">
      <alignment vertical="center" shrinkToFit="1"/>
    </xf>
    <xf numFmtId="0" fontId="1" fillId="5" borderId="89" xfId="2" applyFont="1" applyFill="1" applyBorder="1" applyAlignment="1" applyProtection="1">
      <alignment vertical="center" shrinkToFit="1"/>
    </xf>
    <xf numFmtId="0" fontId="1" fillId="7" borderId="394" xfId="2" applyFont="1" applyFill="1" applyBorder="1" applyAlignment="1" applyProtection="1">
      <alignment vertical="center" shrinkToFit="1"/>
    </xf>
    <xf numFmtId="0" fontId="1" fillId="7" borderId="248" xfId="2" applyFont="1" applyFill="1" applyBorder="1" applyAlignment="1" applyProtection="1">
      <alignment vertical="center" shrinkToFit="1"/>
    </xf>
    <xf numFmtId="0" fontId="1" fillId="3" borderId="246" xfId="2" applyFont="1" applyFill="1" applyBorder="1" applyAlignment="1" applyProtection="1">
      <alignment horizontal="center" vertical="center" shrinkToFit="1"/>
    </xf>
    <xf numFmtId="0" fontId="1" fillId="3" borderId="106" xfId="2" applyFont="1" applyFill="1" applyBorder="1" applyAlignment="1" applyProtection="1">
      <alignment horizontal="center" vertical="center" shrinkToFit="1"/>
    </xf>
    <xf numFmtId="0" fontId="1" fillId="3" borderId="396" xfId="2" applyFont="1" applyFill="1" applyBorder="1" applyAlignment="1" applyProtection="1">
      <alignment horizontal="center" vertical="center" shrinkToFit="1"/>
    </xf>
    <xf numFmtId="0" fontId="1" fillId="3" borderId="397" xfId="2" applyFont="1" applyFill="1" applyBorder="1" applyAlignment="1" applyProtection="1">
      <alignment horizontal="center" vertical="center" shrinkToFit="1"/>
    </xf>
    <xf numFmtId="0" fontId="1" fillId="0" borderId="247" xfId="2" applyFont="1" applyFill="1" applyBorder="1" applyAlignment="1" applyProtection="1">
      <alignment vertical="center" shrinkToFit="1"/>
    </xf>
    <xf numFmtId="0" fontId="1" fillId="0" borderId="36" xfId="2" applyFont="1" applyFill="1" applyBorder="1" applyAlignment="1" applyProtection="1">
      <alignment vertical="center" shrinkToFit="1"/>
    </xf>
    <xf numFmtId="0" fontId="1" fillId="0" borderId="156" xfId="2" applyFont="1" applyFill="1" applyBorder="1" applyAlignment="1" applyProtection="1">
      <alignment vertical="center" shrinkToFit="1"/>
    </xf>
    <xf numFmtId="0" fontId="1" fillId="6" borderId="156" xfId="2" applyFont="1" applyFill="1" applyBorder="1" applyAlignment="1" applyProtection="1">
      <alignment vertical="center" shrinkToFit="1"/>
    </xf>
    <xf numFmtId="0" fontId="1" fillId="6" borderId="36" xfId="2" applyFont="1" applyFill="1" applyBorder="1" applyAlignment="1" applyProtection="1">
      <alignment vertical="center" shrinkToFit="1"/>
    </xf>
    <xf numFmtId="0" fontId="1" fillId="0" borderId="0" xfId="2" applyFont="1" applyFill="1" applyBorder="1" applyAlignment="1" applyProtection="1">
      <alignment horizontal="center" vertical="center" shrinkToFit="1"/>
    </xf>
    <xf numFmtId="0" fontId="1" fillId="3" borderId="252" xfId="2" applyFont="1" applyFill="1" applyBorder="1" applyAlignment="1" applyProtection="1">
      <alignment vertical="center" shrinkToFit="1"/>
    </xf>
    <xf numFmtId="0" fontId="1" fillId="3" borderId="230" xfId="2" applyFont="1" applyFill="1" applyBorder="1" applyAlignment="1" applyProtection="1">
      <alignment vertical="center" shrinkToFit="1"/>
    </xf>
    <xf numFmtId="0" fontId="1" fillId="0" borderId="245" xfId="2" applyFont="1" applyFill="1" applyBorder="1" applyAlignment="1" applyProtection="1">
      <alignment vertical="center" shrinkToFit="1"/>
    </xf>
    <xf numFmtId="0" fontId="1" fillId="0" borderId="106" xfId="2" applyFont="1" applyFill="1" applyBorder="1" applyAlignment="1" applyProtection="1">
      <alignment vertical="center" shrinkToFit="1"/>
    </xf>
    <xf numFmtId="0" fontId="1" fillId="0" borderId="246" xfId="2" applyFont="1" applyFill="1" applyBorder="1" applyAlignment="1" applyProtection="1">
      <alignment vertical="center" shrinkToFit="1"/>
    </xf>
    <xf numFmtId="186" fontId="1" fillId="0" borderId="242" xfId="2" applyNumberFormat="1" applyFont="1" applyFill="1" applyBorder="1" applyAlignment="1" applyProtection="1">
      <alignment horizontal="center" vertical="center"/>
    </xf>
    <xf numFmtId="186" fontId="1" fillId="0" borderId="243" xfId="2" applyNumberFormat="1" applyFont="1" applyFill="1" applyBorder="1" applyAlignment="1" applyProtection="1">
      <alignment horizontal="center" vertical="center"/>
    </xf>
    <xf numFmtId="186" fontId="1" fillId="0" borderId="244" xfId="2" applyNumberFormat="1" applyFont="1" applyFill="1" applyBorder="1" applyAlignment="1" applyProtection="1">
      <alignment horizontal="center" vertical="center"/>
    </xf>
    <xf numFmtId="0" fontId="6" fillId="0" borderId="0" xfId="1" applyFont="1" applyFill="1" applyAlignment="1" applyProtection="1">
      <alignment horizontal="center" vertical="center"/>
    </xf>
    <xf numFmtId="0" fontId="6" fillId="0" borderId="0" xfId="2" applyFont="1" applyFill="1" applyBorder="1" applyAlignment="1" applyProtection="1">
      <alignment horizontal="left" vertical="center" shrinkToFit="1"/>
    </xf>
    <xf numFmtId="0" fontId="0" fillId="0" borderId="0" xfId="2" applyFont="1" applyFill="1" applyBorder="1" applyAlignment="1" applyProtection="1">
      <alignment vertical="center" shrinkToFit="1"/>
    </xf>
    <xf numFmtId="0" fontId="1" fillId="0" borderId="0" xfId="2" applyFont="1" applyFill="1" applyBorder="1" applyAlignment="1" applyProtection="1">
      <alignment vertical="center" shrinkToFit="1"/>
    </xf>
    <xf numFmtId="0" fontId="1" fillId="5" borderId="394" xfId="2" applyFont="1" applyFill="1" applyBorder="1" applyAlignment="1" applyProtection="1">
      <alignment vertical="center" shrinkToFit="1"/>
    </xf>
    <xf numFmtId="0" fontId="1" fillId="5" borderId="248" xfId="2" applyFont="1" applyFill="1" applyBorder="1" applyAlignment="1" applyProtection="1">
      <alignment vertical="center" shrinkToFit="1"/>
    </xf>
    <xf numFmtId="0" fontId="6" fillId="0" borderId="0" xfId="1" applyFont="1" applyFill="1" applyAlignment="1">
      <alignment horizontal="left" vertical="center"/>
    </xf>
    <xf numFmtId="0" fontId="3" fillId="0" borderId="0" xfId="2" applyFont="1" applyFill="1" applyBorder="1" applyAlignment="1">
      <alignment vertical="center"/>
    </xf>
    <xf numFmtId="176" fontId="7" fillId="0" borderId="249" xfId="1" applyNumberFormat="1" applyFont="1" applyFill="1" applyBorder="1" applyAlignment="1">
      <alignment horizontal="center" vertical="center"/>
    </xf>
    <xf numFmtId="176" fontId="7" fillId="0" borderId="250" xfId="1" applyNumberFormat="1" applyFont="1" applyFill="1" applyBorder="1" applyAlignment="1">
      <alignment horizontal="center" vertical="center"/>
    </xf>
    <xf numFmtId="0" fontId="0" fillId="11" borderId="40" xfId="0" applyFill="1" applyBorder="1" applyAlignment="1" applyProtection="1">
      <alignment horizontal="left" vertical="center"/>
    </xf>
    <xf numFmtId="0" fontId="0" fillId="11" borderId="33" xfId="0" applyFill="1" applyBorder="1" applyAlignment="1" applyProtection="1">
      <alignment horizontal="left" vertical="center"/>
    </xf>
    <xf numFmtId="202" fontId="0" fillId="21" borderId="11" xfId="0" applyNumberFormat="1" applyFill="1" applyBorder="1" applyAlignment="1" applyProtection="1">
      <alignment horizontal="right" vertical="center"/>
    </xf>
    <xf numFmtId="196" fontId="0" fillId="0" borderId="278" xfId="0" applyNumberFormat="1" applyFill="1" applyBorder="1" applyAlignment="1" applyProtection="1">
      <alignment horizontal="center" vertical="center"/>
    </xf>
    <xf numFmtId="196" fontId="0" fillId="0" borderId="280" xfId="0" applyNumberFormat="1" applyFill="1" applyBorder="1" applyAlignment="1" applyProtection="1">
      <alignment horizontal="center" vertical="center"/>
    </xf>
    <xf numFmtId="196" fontId="0" fillId="0" borderId="282" xfId="0" applyNumberFormat="1" applyFill="1" applyBorder="1" applyAlignment="1" applyProtection="1">
      <alignment horizontal="left" vertical="center"/>
    </xf>
    <xf numFmtId="196" fontId="0" fillId="0" borderId="283" xfId="0" applyNumberFormat="1" applyFill="1" applyBorder="1" applyAlignment="1" applyProtection="1">
      <alignment horizontal="left" vertical="center"/>
    </xf>
    <xf numFmtId="196" fontId="0" fillId="0" borderId="284" xfId="0" applyNumberFormat="1" applyFill="1" applyBorder="1" applyAlignment="1" applyProtection="1">
      <alignment horizontal="left" vertical="center"/>
    </xf>
    <xf numFmtId="196" fontId="0" fillId="0" borderId="286" xfId="0" applyNumberFormat="1" applyFill="1" applyBorder="1" applyAlignment="1" applyProtection="1">
      <alignment horizontal="left" vertical="center"/>
    </xf>
    <xf numFmtId="196" fontId="0" fillId="0" borderId="264" xfId="0" applyNumberFormat="1" applyFill="1" applyBorder="1" applyAlignment="1" applyProtection="1">
      <alignment horizontal="left" vertical="center"/>
    </xf>
    <xf numFmtId="196" fontId="0" fillId="0" borderId="263" xfId="0" applyNumberFormat="1" applyFill="1" applyBorder="1" applyAlignment="1" applyProtection="1">
      <alignment horizontal="left" vertical="center"/>
    </xf>
    <xf numFmtId="0" fontId="0" fillId="0" borderId="287" xfId="0" applyBorder="1" applyAlignment="1" applyProtection="1">
      <alignment horizontal="left" vertical="center" wrapText="1"/>
      <protection locked="0"/>
    </xf>
    <xf numFmtId="0" fontId="0" fillId="0" borderId="268" xfId="0" applyBorder="1" applyAlignment="1" applyProtection="1">
      <alignment horizontal="left" vertical="center"/>
      <protection locked="0"/>
    </xf>
    <xf numFmtId="0" fontId="0" fillId="0" borderId="285" xfId="0" applyBorder="1" applyAlignment="1" applyProtection="1">
      <alignment horizontal="left" vertical="center" wrapText="1"/>
      <protection locked="0"/>
    </xf>
    <xf numFmtId="0" fontId="0" fillId="0" borderId="267" xfId="0" applyBorder="1" applyAlignment="1" applyProtection="1">
      <alignment horizontal="left" vertical="center"/>
      <protection locked="0"/>
    </xf>
    <xf numFmtId="0" fontId="0" fillId="0" borderId="295" xfId="0" applyBorder="1" applyAlignment="1" applyProtection="1">
      <alignment horizontal="left" vertical="center"/>
      <protection locked="0"/>
    </xf>
    <xf numFmtId="0" fontId="0" fillId="0" borderId="296" xfId="0" applyBorder="1" applyAlignment="1" applyProtection="1">
      <alignment horizontal="left" vertical="center"/>
      <protection locked="0"/>
    </xf>
    <xf numFmtId="0" fontId="0" fillId="0" borderId="288"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276" xfId="0" applyBorder="1" applyAlignment="1" applyProtection="1">
      <alignment horizontal="left" vertical="center"/>
      <protection locked="0"/>
    </xf>
    <xf numFmtId="0" fontId="0" fillId="15" borderId="4" xfId="0" applyFill="1" applyBorder="1" applyAlignment="1" applyProtection="1">
      <alignment horizontal="left" vertical="center"/>
    </xf>
    <xf numFmtId="0" fontId="0" fillId="15" borderId="0" xfId="0" applyFill="1" applyBorder="1" applyAlignment="1" applyProtection="1">
      <alignment horizontal="left" vertical="center"/>
    </xf>
    <xf numFmtId="0" fontId="0" fillId="0" borderId="282" xfId="0" applyBorder="1" applyAlignment="1" applyProtection="1">
      <alignment horizontal="left" vertical="center"/>
      <protection locked="0"/>
    </xf>
    <xf numFmtId="0" fontId="0" fillId="0" borderId="283" xfId="0" applyBorder="1" applyAlignment="1" applyProtection="1">
      <alignment horizontal="left" vertical="center"/>
      <protection locked="0"/>
    </xf>
    <xf numFmtId="0" fontId="0" fillId="0" borderId="284" xfId="0" applyBorder="1" applyAlignment="1" applyProtection="1">
      <alignment horizontal="left" vertical="center"/>
      <protection locked="0"/>
    </xf>
    <xf numFmtId="0" fontId="0" fillId="0" borderId="286" xfId="0" applyBorder="1" applyAlignment="1" applyProtection="1">
      <alignment horizontal="left" vertical="center"/>
      <protection locked="0"/>
    </xf>
    <xf numFmtId="0" fontId="0" fillId="0" borderId="264" xfId="0" applyBorder="1" applyAlignment="1" applyProtection="1">
      <alignment horizontal="left" vertical="center"/>
      <protection locked="0"/>
    </xf>
    <xf numFmtId="0" fontId="0" fillId="0" borderId="263" xfId="0" applyBorder="1" applyAlignment="1" applyProtection="1">
      <alignment horizontal="left" vertical="center"/>
      <protection locked="0"/>
    </xf>
    <xf numFmtId="0" fontId="0" fillId="15" borderId="253" xfId="0" applyFill="1" applyBorder="1" applyAlignment="1" applyProtection="1">
      <alignment horizontal="left" vertical="center"/>
    </xf>
    <xf numFmtId="0" fontId="0" fillId="0" borderId="282" xfId="0" applyBorder="1" applyAlignment="1" applyProtection="1">
      <alignment horizontal="left" vertical="center" wrapText="1"/>
      <protection locked="0"/>
    </xf>
    <xf numFmtId="0" fontId="0" fillId="0" borderId="290" xfId="0" applyBorder="1" applyAlignment="1" applyProtection="1">
      <alignment horizontal="left" vertical="center"/>
      <protection locked="0"/>
    </xf>
    <xf numFmtId="0" fontId="0" fillId="0" borderId="291" xfId="0" applyBorder="1" applyAlignment="1" applyProtection="1">
      <alignment horizontal="left" vertical="center"/>
      <protection locked="0"/>
    </xf>
    <xf numFmtId="0" fontId="0" fillId="0" borderId="292" xfId="0" applyBorder="1" applyAlignment="1" applyProtection="1">
      <alignment horizontal="left" vertical="center"/>
      <protection locked="0"/>
    </xf>
    <xf numFmtId="197" fontId="0" fillId="17" borderId="293" xfId="0" applyNumberFormat="1" applyFill="1" applyBorder="1" applyAlignment="1" applyProtection="1">
      <alignment horizontal="center" vertical="center"/>
    </xf>
    <xf numFmtId="197" fontId="0" fillId="17" borderId="294" xfId="0" applyNumberFormat="1" applyFill="1" applyBorder="1" applyAlignment="1" applyProtection="1">
      <alignment horizontal="center" vertical="center"/>
    </xf>
    <xf numFmtId="0" fontId="0" fillId="0" borderId="297" xfId="0" applyBorder="1" applyAlignment="1" applyProtection="1">
      <alignment horizontal="left" vertical="center"/>
      <protection locked="0"/>
    </xf>
    <xf numFmtId="0" fontId="0" fillId="0" borderId="265" xfId="0" applyBorder="1" applyAlignment="1" applyProtection="1">
      <alignment horizontal="left" vertical="center"/>
      <protection locked="0"/>
    </xf>
    <xf numFmtId="0" fontId="0" fillId="0" borderId="277" xfId="0" applyBorder="1" applyAlignment="1" applyProtection="1">
      <alignment horizontal="left" vertical="center"/>
      <protection locked="0"/>
    </xf>
    <xf numFmtId="197" fontId="0" fillId="17" borderId="298" xfId="0" applyNumberFormat="1" applyFill="1" applyBorder="1" applyAlignment="1" applyProtection="1">
      <alignment horizontal="center" vertical="center"/>
    </xf>
    <xf numFmtId="0" fontId="0" fillId="0" borderId="268" xfId="0" applyBorder="1" applyAlignment="1" applyProtection="1">
      <alignment horizontal="left" vertical="center" wrapText="1"/>
      <protection locked="0"/>
    </xf>
    <xf numFmtId="0" fontId="0" fillId="0" borderId="267" xfId="0" applyBorder="1" applyAlignment="1" applyProtection="1">
      <alignment horizontal="left" vertical="center" wrapText="1"/>
      <protection locked="0"/>
    </xf>
    <xf numFmtId="201" fontId="0" fillId="1" borderId="278" xfId="0" applyNumberFormat="1" applyFill="1" applyBorder="1" applyAlignment="1" applyProtection="1">
      <alignment horizontal="left" vertical="center" wrapText="1"/>
      <protection locked="0"/>
    </xf>
    <xf numFmtId="201" fontId="0" fillId="1" borderId="280" xfId="0" applyNumberFormat="1" applyFill="1" applyBorder="1" applyAlignment="1" applyProtection="1">
      <alignment horizontal="left" vertical="center" wrapText="1"/>
      <protection locked="0"/>
    </xf>
    <xf numFmtId="0" fontId="0" fillId="15" borderId="282" xfId="0" applyFill="1" applyBorder="1" applyAlignment="1">
      <alignment horizontal="left" vertical="top"/>
    </xf>
    <xf numFmtId="0" fontId="0" fillId="15" borderId="283" xfId="0" applyFill="1" applyBorder="1" applyAlignment="1">
      <alignment horizontal="left" vertical="top"/>
    </xf>
    <xf numFmtId="0" fontId="0" fillId="15" borderId="284" xfId="0" applyFill="1" applyBorder="1" applyAlignment="1">
      <alignment horizontal="left" vertical="top"/>
    </xf>
    <xf numFmtId="0" fontId="0" fillId="15" borderId="285" xfId="0" applyFill="1" applyBorder="1" applyAlignment="1">
      <alignment horizontal="left" vertical="top"/>
    </xf>
    <xf numFmtId="0" fontId="0" fillId="15" borderId="0" xfId="0" applyFill="1" applyBorder="1" applyAlignment="1">
      <alignment horizontal="left" vertical="top"/>
    </xf>
    <xf numFmtId="0" fontId="0" fillId="15" borderId="267" xfId="0" applyFill="1" applyBorder="1" applyAlignment="1">
      <alignment horizontal="left" vertical="top"/>
    </xf>
    <xf numFmtId="0" fontId="0" fillId="15" borderId="286" xfId="0" applyFill="1" applyBorder="1" applyAlignment="1">
      <alignment horizontal="left" vertical="top"/>
    </xf>
    <xf numFmtId="0" fontId="0" fillId="15" borderId="264" xfId="0" applyFill="1" applyBorder="1" applyAlignment="1">
      <alignment horizontal="left" vertical="top"/>
    </xf>
    <xf numFmtId="0" fontId="0" fillId="15" borderId="263" xfId="0" applyFill="1" applyBorder="1" applyAlignment="1">
      <alignment horizontal="left" vertical="top"/>
    </xf>
    <xf numFmtId="0" fontId="0" fillId="15" borderId="113" xfId="0" applyFill="1" applyBorder="1" applyAlignment="1" applyProtection="1">
      <alignment horizontal="left" vertical="center"/>
    </xf>
    <xf numFmtId="0" fontId="0" fillId="15" borderId="40" xfId="0" applyFill="1" applyBorder="1" applyAlignment="1" applyProtection="1">
      <alignment horizontal="left" vertical="center"/>
    </xf>
    <xf numFmtId="0" fontId="0" fillId="15" borderId="33" xfId="0" applyFill="1" applyBorder="1" applyAlignment="1" applyProtection="1">
      <alignment horizontal="left" vertical="center"/>
    </xf>
    <xf numFmtId="0" fontId="0" fillId="21" borderId="35" xfId="0" applyFill="1" applyBorder="1" applyAlignment="1" applyProtection="1">
      <alignment horizontal="left" vertical="top"/>
    </xf>
    <xf numFmtId="0" fontId="0" fillId="21" borderId="11" xfId="0" applyFill="1" applyBorder="1" applyAlignment="1" applyProtection="1">
      <alignment horizontal="left" vertical="top"/>
    </xf>
    <xf numFmtId="0" fontId="0" fillId="21" borderId="59" xfId="0" applyFill="1" applyBorder="1" applyAlignment="1" applyProtection="1">
      <alignment horizontal="left" vertical="top"/>
    </xf>
    <xf numFmtId="0" fontId="0" fillId="21" borderId="4" xfId="0" applyFill="1" applyBorder="1" applyAlignment="1" applyProtection="1">
      <alignment horizontal="left" vertical="top"/>
    </xf>
    <xf numFmtId="0" fontId="0" fillId="21" borderId="0" xfId="0" applyFill="1" applyBorder="1" applyAlignment="1" applyProtection="1">
      <alignment horizontal="left" vertical="top"/>
    </xf>
    <xf numFmtId="0" fontId="0" fillId="21" borderId="226" xfId="0" applyFill="1" applyBorder="1" applyAlignment="1" applyProtection="1">
      <alignment horizontal="left" vertical="top"/>
    </xf>
    <xf numFmtId="0" fontId="0" fillId="21" borderId="128" xfId="0" applyFill="1" applyBorder="1" applyAlignment="1" applyProtection="1">
      <alignment horizontal="left" vertical="top"/>
    </xf>
    <xf numFmtId="0" fontId="0" fillId="21" borderId="3" xfId="0" applyFill="1" applyBorder="1" applyAlignment="1" applyProtection="1">
      <alignment horizontal="left" vertical="top"/>
    </xf>
    <xf numFmtId="0" fontId="0" fillId="21" borderId="125" xfId="0" applyFill="1" applyBorder="1" applyAlignment="1" applyProtection="1">
      <alignment horizontal="left" vertical="top"/>
    </xf>
    <xf numFmtId="0" fontId="0" fillId="1" borderId="11" xfId="0" applyFill="1" applyBorder="1" applyAlignment="1" applyProtection="1">
      <alignment horizontal="left" vertical="center"/>
    </xf>
    <xf numFmtId="0" fontId="0" fillId="1" borderId="28" xfId="0" applyFill="1" applyBorder="1" applyAlignment="1" applyProtection="1">
      <alignment horizontal="left" vertical="center"/>
    </xf>
    <xf numFmtId="0" fontId="0" fillId="1" borderId="3" xfId="0" applyFill="1" applyBorder="1" applyAlignment="1" applyProtection="1">
      <alignment horizontal="left" vertical="center"/>
    </xf>
    <xf numFmtId="0" fontId="0" fillId="1" borderId="10" xfId="0" applyFill="1" applyBorder="1" applyAlignment="1" applyProtection="1">
      <alignment horizontal="left" vertical="center"/>
    </xf>
    <xf numFmtId="0" fontId="0" fillId="11" borderId="4" xfId="0" applyFill="1" applyBorder="1" applyAlignment="1" applyProtection="1">
      <alignment horizontal="left" vertical="center"/>
    </xf>
    <xf numFmtId="0" fontId="0" fillId="11" borderId="0" xfId="0" applyFill="1" applyBorder="1" applyAlignment="1" applyProtection="1">
      <alignment horizontal="left" vertical="center"/>
    </xf>
    <xf numFmtId="195" fontId="0" fillId="1" borderId="113" xfId="0" applyNumberFormat="1" applyFill="1" applyBorder="1" applyAlignment="1" applyProtection="1">
      <alignment horizontal="center" vertical="center"/>
    </xf>
    <xf numFmtId="195" fontId="0" fillId="1" borderId="40" xfId="0" applyNumberFormat="1" applyFill="1" applyBorder="1" applyAlignment="1" applyProtection="1">
      <alignment horizontal="center" vertical="center"/>
    </xf>
    <xf numFmtId="195" fontId="0" fillId="1" borderId="33" xfId="0" applyNumberFormat="1" applyFill="1" applyBorder="1" applyAlignment="1" applyProtection="1">
      <alignment horizontal="center" vertical="center"/>
    </xf>
    <xf numFmtId="0" fontId="3" fillId="0" borderId="2" xfId="0" applyFont="1" applyBorder="1" applyAlignment="1">
      <alignment horizontal="left" vertical="center"/>
    </xf>
    <xf numFmtId="0" fontId="0" fillId="15" borderId="34" xfId="0" applyFill="1" applyBorder="1" applyAlignment="1" applyProtection="1">
      <alignment horizontal="center" vertical="center"/>
    </xf>
    <xf numFmtId="0" fontId="0" fillId="15" borderId="18" xfId="0" applyFill="1" applyBorder="1" applyAlignment="1" applyProtection="1">
      <alignment horizontal="center" vertical="center"/>
    </xf>
    <xf numFmtId="0" fontId="0" fillId="15" borderId="236" xfId="0" applyFill="1" applyBorder="1" applyAlignment="1" applyProtection="1">
      <alignment horizontal="center" vertical="center"/>
    </xf>
    <xf numFmtId="0" fontId="0" fillId="0" borderId="278" xfId="0" applyBorder="1" applyAlignment="1" applyProtection="1">
      <alignment horizontal="left" vertical="center"/>
      <protection locked="0"/>
    </xf>
    <xf numFmtId="0" fontId="0" fillId="0" borderId="279" xfId="0" applyBorder="1" applyAlignment="1" applyProtection="1">
      <alignment horizontal="left" vertical="center"/>
      <protection locked="0"/>
    </xf>
    <xf numFmtId="0" fontId="0" fillId="0" borderId="280" xfId="0" applyBorder="1" applyAlignment="1" applyProtection="1">
      <alignment horizontal="left" vertical="center"/>
      <protection locked="0"/>
    </xf>
    <xf numFmtId="0" fontId="0" fillId="15" borderId="312" xfId="0" applyFill="1" applyBorder="1" applyAlignment="1" applyProtection="1">
      <alignment horizontal="left" vertical="center"/>
    </xf>
    <xf numFmtId="0" fontId="0" fillId="15" borderId="291" xfId="0" applyFill="1" applyBorder="1" applyAlignment="1" applyProtection="1">
      <alignment horizontal="left" vertical="center"/>
    </xf>
    <xf numFmtId="0" fontId="0" fillId="15" borderId="355" xfId="0" applyFill="1" applyBorder="1" applyAlignment="1" applyProtection="1">
      <alignment horizontal="left" vertical="center"/>
    </xf>
    <xf numFmtId="0" fontId="0" fillId="0" borderId="283" xfId="0" applyBorder="1" applyAlignment="1" applyProtection="1">
      <alignment horizontal="left" vertical="center" wrapText="1"/>
      <protection locked="0"/>
    </xf>
    <xf numFmtId="0" fontId="0" fillId="0" borderId="28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86" xfId="0" applyBorder="1" applyAlignment="1" applyProtection="1">
      <alignment horizontal="left" vertical="center" wrapText="1"/>
      <protection locked="0"/>
    </xf>
    <xf numFmtId="0" fontId="0" fillId="0" borderId="264" xfId="0" applyBorder="1" applyAlignment="1" applyProtection="1">
      <alignment horizontal="left" vertical="center" wrapText="1"/>
      <protection locked="0"/>
    </xf>
    <xf numFmtId="0" fontId="0" fillId="0" borderId="263" xfId="0" applyBorder="1" applyAlignment="1" applyProtection="1">
      <alignment horizontal="left" vertical="center" wrapText="1"/>
      <protection locked="0"/>
    </xf>
    <xf numFmtId="0" fontId="0" fillId="16" borderId="40" xfId="0" applyFill="1" applyBorder="1" applyAlignment="1" applyProtection="1">
      <alignment horizontal="left" vertical="center"/>
    </xf>
    <xf numFmtId="0" fontId="0" fillId="16" borderId="33" xfId="0" applyFill="1" applyBorder="1" applyAlignment="1" applyProtection="1">
      <alignment horizontal="left" vertical="center"/>
    </xf>
    <xf numFmtId="0" fontId="0" fillId="1" borderId="40" xfId="0" applyFill="1" applyBorder="1" applyAlignment="1" applyProtection="1">
      <alignment horizontal="left" vertical="center"/>
    </xf>
    <xf numFmtId="0" fontId="0" fillId="1" borderId="33" xfId="0" applyFill="1" applyBorder="1" applyAlignment="1" applyProtection="1">
      <alignment horizontal="left" vertical="center"/>
    </xf>
    <xf numFmtId="0" fontId="0" fillId="21" borderId="35" xfId="0" applyFill="1" applyBorder="1" applyAlignment="1" applyProtection="1">
      <alignment horizontal="left" vertical="top" wrapText="1"/>
    </xf>
    <xf numFmtId="0" fontId="0" fillId="21" borderId="11" xfId="0" applyFill="1" applyBorder="1" applyAlignment="1" applyProtection="1">
      <alignment horizontal="left" vertical="top" wrapText="1"/>
    </xf>
    <xf numFmtId="0" fontId="0" fillId="21" borderId="59" xfId="0" applyFill="1" applyBorder="1" applyAlignment="1" applyProtection="1">
      <alignment horizontal="left" vertical="top" wrapText="1"/>
    </xf>
    <xf numFmtId="0" fontId="0" fillId="21" borderId="4" xfId="0" applyFill="1" applyBorder="1" applyAlignment="1" applyProtection="1">
      <alignment horizontal="left" vertical="top" wrapText="1"/>
    </xf>
    <xf numFmtId="0" fontId="0" fillId="21" borderId="0" xfId="0" applyFill="1" applyBorder="1" applyAlignment="1" applyProtection="1">
      <alignment horizontal="left" vertical="top" wrapText="1"/>
    </xf>
    <xf numFmtId="0" fontId="0" fillId="21" borderId="226" xfId="0" applyFill="1" applyBorder="1" applyAlignment="1" applyProtection="1">
      <alignment horizontal="left" vertical="top" wrapText="1"/>
    </xf>
    <xf numFmtId="0" fontId="0" fillId="21" borderId="128" xfId="0" applyFill="1" applyBorder="1" applyAlignment="1" applyProtection="1">
      <alignment horizontal="left" vertical="top" wrapText="1"/>
    </xf>
    <xf numFmtId="0" fontId="0" fillId="21" borderId="3" xfId="0" applyFill="1" applyBorder="1" applyAlignment="1" applyProtection="1">
      <alignment horizontal="left" vertical="top" wrapText="1"/>
    </xf>
    <xf numFmtId="0" fontId="0" fillId="21" borderId="125" xfId="0" applyFill="1" applyBorder="1" applyAlignment="1" applyProtection="1">
      <alignment horizontal="left" vertical="top" wrapText="1"/>
    </xf>
    <xf numFmtId="0" fontId="0" fillId="0" borderId="278" xfId="0" applyFont="1" applyBorder="1" applyAlignment="1">
      <alignment horizontal="left" vertical="center" wrapText="1"/>
    </xf>
    <xf numFmtId="0" fontId="0" fillId="0" borderId="279" xfId="0" applyFont="1" applyBorder="1" applyAlignment="1">
      <alignment horizontal="left" vertical="center" wrapText="1"/>
    </xf>
    <xf numFmtId="0" fontId="0" fillId="0" borderId="280" xfId="0" applyFont="1" applyBorder="1" applyAlignment="1">
      <alignment horizontal="left" vertical="center" wrapText="1"/>
    </xf>
    <xf numFmtId="0" fontId="4" fillId="0" borderId="0" xfId="0" applyFont="1" applyAlignment="1">
      <alignment horizontal="left"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34" xfId="0" applyBorder="1" applyAlignment="1">
      <alignment horizontal="center" vertical="center"/>
    </xf>
    <xf numFmtId="0" fontId="0" fillId="0" borderId="181" xfId="0" applyBorder="1" applyAlignment="1">
      <alignment horizontal="center" vertical="center" wrapText="1"/>
    </xf>
    <xf numFmtId="0" fontId="0" fillId="0" borderId="269" xfId="0" applyBorder="1" applyAlignment="1">
      <alignment horizontal="center" vertical="center" wrapText="1"/>
    </xf>
    <xf numFmtId="0" fontId="0" fillId="0" borderId="143" xfId="0" applyBorder="1" applyAlignment="1">
      <alignment horizontal="center" vertical="center" wrapText="1"/>
    </xf>
    <xf numFmtId="0" fontId="0" fillId="0" borderId="5" xfId="0" applyBorder="1" applyAlignment="1">
      <alignment horizontal="center" vertical="center"/>
    </xf>
    <xf numFmtId="0" fontId="0" fillId="0" borderId="65" xfId="0" applyBorder="1" applyAlignment="1">
      <alignment horizontal="center" vertical="center"/>
    </xf>
    <xf numFmtId="0" fontId="0" fillId="0" borderId="407" xfId="0" applyFont="1" applyBorder="1" applyAlignment="1">
      <alignment horizontal="left" vertical="center" wrapText="1"/>
    </xf>
    <xf numFmtId="0" fontId="0" fillId="0" borderId="408" xfId="0" applyFont="1" applyBorder="1" applyAlignment="1">
      <alignment horizontal="left" vertical="center" wrapText="1"/>
    </xf>
    <xf numFmtId="0" fontId="0" fillId="0" borderId="406" xfId="0" applyFont="1" applyBorder="1" applyAlignment="1">
      <alignment horizontal="left" vertical="center" wrapText="1"/>
    </xf>
    <xf numFmtId="0" fontId="0" fillId="0" borderId="409" xfId="0" applyFont="1" applyBorder="1" applyAlignment="1">
      <alignment horizontal="left" vertical="center" wrapText="1"/>
    </xf>
    <xf numFmtId="0" fontId="0" fillId="0" borderId="325" xfId="0" applyBorder="1" applyAlignment="1">
      <alignment horizontal="center" vertical="center"/>
    </xf>
    <xf numFmtId="0" fontId="0" fillId="0" borderId="402" xfId="0" applyBorder="1" applyAlignment="1">
      <alignment horizontal="center" vertical="center"/>
    </xf>
    <xf numFmtId="0" fontId="0" fillId="0" borderId="403" xfId="0" applyBorder="1" applyAlignment="1">
      <alignment horizontal="center" vertical="center" wrapText="1"/>
    </xf>
    <xf numFmtId="0" fontId="0" fillId="0" borderId="404" xfId="0" applyBorder="1" applyAlignment="1">
      <alignment horizontal="center" vertical="center" wrapText="1"/>
    </xf>
    <xf numFmtId="0" fontId="0" fillId="0" borderId="277" xfId="0" applyBorder="1" applyAlignment="1">
      <alignment horizontal="center" vertical="center" wrapText="1"/>
    </xf>
    <xf numFmtId="0" fontId="25" fillId="0" borderId="40"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113" xfId="0" applyFont="1" applyFill="1" applyBorder="1" applyAlignment="1">
      <alignment horizontal="left" vertical="center" wrapText="1"/>
    </xf>
    <xf numFmtId="0" fontId="25" fillId="0" borderId="113" xfId="0" applyFont="1" applyFill="1" applyBorder="1" applyAlignment="1">
      <alignment horizontal="left" vertical="center" wrapText="1" shrinkToFit="1"/>
    </xf>
    <xf numFmtId="0" fontId="25" fillId="0" borderId="40" xfId="0" applyFont="1" applyFill="1" applyBorder="1" applyAlignment="1">
      <alignment horizontal="left" vertical="center" shrinkToFit="1"/>
    </xf>
    <xf numFmtId="0" fontId="25" fillId="0" borderId="36" xfId="0" applyFont="1" applyFill="1" applyBorder="1" applyAlignment="1">
      <alignment horizontal="left" vertical="center" shrinkToFit="1"/>
    </xf>
    <xf numFmtId="0" fontId="29" fillId="0" borderId="40"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60" fillId="0" borderId="113" xfId="0" applyFont="1" applyFill="1" applyBorder="1" applyAlignment="1">
      <alignment horizontal="left" vertical="center" wrapText="1" shrinkToFit="1"/>
    </xf>
    <xf numFmtId="0" fontId="60" fillId="0" borderId="40" xfId="0" applyFont="1" applyFill="1" applyBorder="1" applyAlignment="1">
      <alignment horizontal="left" vertical="center" wrapText="1" shrinkToFit="1"/>
    </xf>
    <xf numFmtId="0" fontId="60" fillId="0" borderId="36" xfId="0" applyFont="1" applyFill="1" applyBorder="1" applyAlignment="1">
      <alignment horizontal="left" vertical="center" wrapText="1" shrinkToFit="1"/>
    </xf>
    <xf numFmtId="0" fontId="25" fillId="0" borderId="61" xfId="0" applyFont="1" applyFill="1" applyBorder="1" applyAlignment="1">
      <alignment horizontal="left" vertical="center" wrapText="1"/>
    </xf>
    <xf numFmtId="0" fontId="25" fillId="0" borderId="40" xfId="0" applyFont="1" applyFill="1" applyBorder="1" applyAlignment="1">
      <alignment vertical="center" wrapText="1" shrinkToFit="1"/>
    </xf>
    <xf numFmtId="0" fontId="25" fillId="0" borderId="40" xfId="0" applyFont="1" applyFill="1" applyBorder="1" applyAlignment="1">
      <alignment vertical="center" wrapText="1"/>
    </xf>
    <xf numFmtId="0" fontId="25" fillId="0" borderId="36" xfId="0" applyFont="1" applyFill="1" applyBorder="1" applyAlignment="1">
      <alignment vertical="center" wrapText="1"/>
    </xf>
    <xf numFmtId="0" fontId="29" fillId="0" borderId="113" xfId="0" applyFont="1" applyFill="1" applyBorder="1" applyAlignment="1">
      <alignment horizontal="left" vertical="center" wrapText="1"/>
    </xf>
    <xf numFmtId="0" fontId="25" fillId="0" borderId="40" xfId="0" applyFont="1" applyFill="1" applyBorder="1" applyAlignment="1">
      <alignment horizontal="left" vertical="center" wrapText="1" shrinkToFit="1"/>
    </xf>
    <xf numFmtId="0" fontId="25" fillId="0" borderId="36" xfId="0" applyFont="1" applyFill="1" applyBorder="1" applyAlignment="1">
      <alignment horizontal="left" vertical="center" wrapText="1" shrinkToFit="1"/>
    </xf>
    <xf numFmtId="0" fontId="0" fillId="0" borderId="113" xfId="0" applyFill="1" applyBorder="1" applyAlignment="1">
      <alignment horizontal="center" vertical="center"/>
    </xf>
    <xf numFmtId="0" fontId="0" fillId="0" borderId="40" xfId="0" applyFill="1" applyBorder="1" applyAlignment="1">
      <alignment horizontal="center" vertical="center"/>
    </xf>
    <xf numFmtId="0" fontId="0" fillId="0" borderId="36" xfId="0" applyFill="1" applyBorder="1" applyAlignment="1">
      <alignment horizontal="center" vertical="center"/>
    </xf>
    <xf numFmtId="0" fontId="0" fillId="0" borderId="156" xfId="0" applyFill="1" applyBorder="1" applyAlignment="1">
      <alignment horizontal="center" vertical="center"/>
    </xf>
    <xf numFmtId="0" fontId="25" fillId="0" borderId="113" xfId="0" applyFont="1" applyFill="1" applyBorder="1" applyAlignment="1">
      <alignment vertical="center" wrapText="1"/>
    </xf>
    <xf numFmtId="0" fontId="29" fillId="0" borderId="113" xfId="0" applyFont="1" applyFill="1" applyBorder="1" applyAlignment="1">
      <alignment vertical="center" wrapText="1"/>
    </xf>
    <xf numFmtId="0" fontId="29" fillId="0" borderId="40" xfId="0" applyFont="1" applyFill="1" applyBorder="1" applyAlignment="1">
      <alignment vertical="center" wrapText="1"/>
    </xf>
    <xf numFmtId="0" fontId="29" fillId="0" borderId="36" xfId="0" applyFont="1" applyFill="1" applyBorder="1" applyAlignment="1">
      <alignment vertical="center" wrapText="1"/>
    </xf>
    <xf numFmtId="0" fontId="25" fillId="0" borderId="40" xfId="0" applyFont="1" applyFill="1" applyBorder="1" applyAlignment="1">
      <alignment vertical="center" shrinkToFit="1"/>
    </xf>
    <xf numFmtId="0" fontId="25" fillId="0" borderId="36" xfId="0" applyFont="1" applyFill="1" applyBorder="1" applyAlignment="1">
      <alignment vertical="center" shrinkToFit="1"/>
    </xf>
    <xf numFmtId="0" fontId="25" fillId="0" borderId="113" xfId="0" applyFont="1" applyFill="1" applyBorder="1" applyAlignment="1">
      <alignment vertical="center" wrapText="1" shrinkToFit="1"/>
    </xf>
  </cellXfs>
  <cellStyles count="6">
    <cellStyle name="パーセント" xfId="4" builtinId="5"/>
    <cellStyle name="ハイパーリンク" xfId="5" builtinId="8"/>
    <cellStyle name="標準" xfId="0" builtinId="0"/>
    <cellStyle name="標準_7 レッツ" xfId="1" xr:uid="{00000000-0005-0000-0000-000003000000}"/>
    <cellStyle name="標準_Book3" xfId="2" xr:uid="{00000000-0005-0000-0000-000004000000}"/>
    <cellStyle name="標準_リフレッシュカレンダー" xfId="3" xr:uid="{00000000-0005-0000-0000-000005000000}"/>
  </cellStyles>
  <dxfs count="67">
    <dxf>
      <fill>
        <patternFill patternType="mediumGray"/>
      </fill>
    </dxf>
    <dxf>
      <fill>
        <patternFill patternType="mediumGray"/>
      </fill>
    </dxf>
    <dxf>
      <fill>
        <patternFill patternType="darkUp"/>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FF00"/>
        </patternFill>
      </fill>
    </dxf>
    <dxf>
      <fill>
        <patternFill>
          <bgColor rgb="FF00B0F0"/>
        </patternFill>
      </fill>
    </dxf>
    <dxf>
      <fill>
        <patternFill patternType="lightGray"/>
      </fill>
    </dxf>
    <dxf>
      <fill>
        <patternFill>
          <bgColor rgb="FFFFFF00"/>
        </patternFill>
      </fill>
    </dxf>
    <dxf>
      <fill>
        <patternFill>
          <bgColor rgb="FF00B0F0"/>
        </patternFill>
      </fill>
    </dxf>
    <dxf>
      <fill>
        <patternFill patternType="lightGray"/>
      </fill>
    </dxf>
    <dxf>
      <fill>
        <patternFill patternType="darkDown"/>
      </fill>
    </dxf>
    <dxf>
      <fill>
        <patternFill patternType="darkDown"/>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bgColor rgb="FF00B0F0"/>
        </patternFill>
      </fill>
    </dxf>
    <dxf>
      <fill>
        <patternFill>
          <bgColor rgb="FFFFFF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FF00"/>
        </patternFill>
      </fill>
    </dxf>
    <dxf>
      <fill>
        <patternFill>
          <bgColor rgb="FF00B0F0"/>
        </patternFill>
      </fill>
    </dxf>
    <dxf>
      <fill>
        <patternFill patternType="lightGray"/>
      </fill>
    </dxf>
    <dxf>
      <fill>
        <patternFill>
          <bgColor rgb="FFFFFF00"/>
        </patternFill>
      </fill>
    </dxf>
    <dxf>
      <fill>
        <patternFill>
          <bgColor rgb="FF00B0F0"/>
        </patternFill>
      </fill>
    </dxf>
    <dxf>
      <fill>
        <patternFill patternType="lightGray"/>
      </fill>
    </dxf>
    <dxf>
      <fill>
        <patternFill patternType="darkDown"/>
      </fill>
    </dxf>
    <dxf>
      <fill>
        <patternFill patternType="darkDown"/>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bgColor rgb="FF00B0F0"/>
        </patternFill>
      </fill>
    </dxf>
    <dxf>
      <fill>
        <patternFill>
          <bgColor rgb="FFFFFF0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theme="0"/>
      </font>
      <fill>
        <patternFill>
          <bgColor rgb="FFFF0000"/>
        </patternFill>
      </fill>
    </dxf>
    <dxf>
      <fill>
        <patternFill patternType="darkUp"/>
      </fill>
    </dxf>
    <dxf>
      <fill>
        <patternFill patternType="darkUp"/>
      </fill>
    </dxf>
    <dxf>
      <font>
        <color rgb="FFFF0000"/>
      </font>
      <fill>
        <patternFill patternType="lightUp"/>
      </fill>
    </dxf>
    <dxf>
      <font>
        <color rgb="FFFF0000"/>
      </font>
      <fill>
        <patternFill patternType="lightUp"/>
      </fill>
    </dxf>
    <dxf>
      <fill>
        <patternFill patternType="lightUp"/>
      </fill>
    </dxf>
    <dxf>
      <fill>
        <patternFill patternType="darkUp"/>
      </fill>
    </dxf>
  </dxfs>
  <tableStyles count="0" defaultTableStyle="TableStyleMedium2" defaultPivotStyle="PivotStyleLight16"/>
  <colors>
    <mruColors>
      <color rgb="FFFFFF99"/>
      <color rgb="FFCCFFFF"/>
      <color rgb="FFCCFFCC"/>
      <color rgb="FFFF00FF"/>
      <color rgb="FFFFFF66"/>
      <color rgb="FFCC00FF"/>
      <color rgb="FF00B0F0"/>
      <color rgb="FFFFE7FF"/>
      <color rgb="FF00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46566</xdr:colOff>
      <xdr:row>31</xdr:row>
      <xdr:rowOff>116417</xdr:rowOff>
    </xdr:from>
    <xdr:to>
      <xdr:col>16</xdr:col>
      <xdr:colOff>508000</xdr:colOff>
      <xdr:row>39</xdr:row>
      <xdr:rowOff>177800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提案科目のコース分類と同一コース分類に属する科目で、就職率が出ている科目から遡って３回分の訓練科目</a:t>
          </a:r>
          <a:endPar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紙ベース（要代表者印）とデータ両方での提出</a:t>
          </a:r>
          <a:r>
            <a:rPr kumimoji="1" lang="ja-JP" altLang="en-US"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開講前の科目は、「開講時期」から「定員」までの欄を入力してください。</a:t>
          </a:r>
          <a:endPar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sng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204107</xdr:colOff>
      <xdr:row>1</xdr:row>
      <xdr:rowOff>108857</xdr:rowOff>
    </xdr:from>
    <xdr:to>
      <xdr:col>17</xdr:col>
      <xdr:colOff>13608</xdr:colOff>
      <xdr:row>20</xdr:row>
      <xdr:rowOff>13607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8214" y="326571"/>
          <a:ext cx="10218965" cy="5388429"/>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シートごと削除を考えています。</a:t>
          </a:r>
          <a:endParaRPr kumimoji="1" lang="ja-JP" altLang="en-US" sz="6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1</xdr:col>
      <xdr:colOff>171450</xdr:colOff>
      <xdr:row>4</xdr:row>
      <xdr:rowOff>0</xdr:rowOff>
    </xdr:to>
    <xdr:sp macro="" textlink="">
      <xdr:nvSpPr>
        <xdr:cNvPr id="3143" name="AutoShape 1">
          <a:extLst>
            <a:ext uri="{FF2B5EF4-FFF2-40B4-BE49-F238E27FC236}">
              <a16:creationId xmlns:a16="http://schemas.microsoft.com/office/drawing/2014/main" id="{00000000-0008-0000-0400-0000470C0000}"/>
            </a:ext>
          </a:extLst>
        </xdr:cNvPr>
        <xdr:cNvSpPr>
          <a:spLocks/>
        </xdr:cNvSpPr>
      </xdr:nvSpPr>
      <xdr:spPr bwMode="auto">
        <a:xfrm>
          <a:off x="371475" y="1247775"/>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847725</xdr:colOff>
      <xdr:row>4</xdr:row>
      <xdr:rowOff>0</xdr:rowOff>
    </xdr:from>
    <xdr:to>
      <xdr:col>1</xdr:col>
      <xdr:colOff>914400</xdr:colOff>
      <xdr:row>4</xdr:row>
      <xdr:rowOff>0</xdr:rowOff>
    </xdr:to>
    <xdr:sp macro="" textlink="">
      <xdr:nvSpPr>
        <xdr:cNvPr id="3144" name="AutoShape 2">
          <a:extLst>
            <a:ext uri="{FF2B5EF4-FFF2-40B4-BE49-F238E27FC236}">
              <a16:creationId xmlns:a16="http://schemas.microsoft.com/office/drawing/2014/main" id="{00000000-0008-0000-0400-0000480C0000}"/>
            </a:ext>
          </a:extLst>
        </xdr:cNvPr>
        <xdr:cNvSpPr>
          <a:spLocks/>
        </xdr:cNvSpPr>
      </xdr:nvSpPr>
      <xdr:spPr bwMode="auto">
        <a:xfrm>
          <a:off x="1123950" y="1247775"/>
          <a:ext cx="666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4</xdr:row>
      <xdr:rowOff>0</xdr:rowOff>
    </xdr:from>
    <xdr:to>
      <xdr:col>1</xdr:col>
      <xdr:colOff>171450</xdr:colOff>
      <xdr:row>4</xdr:row>
      <xdr:rowOff>0</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371475" y="1247775"/>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847725</xdr:colOff>
      <xdr:row>4</xdr:row>
      <xdr:rowOff>0</xdr:rowOff>
    </xdr:from>
    <xdr:to>
      <xdr:col>1</xdr:col>
      <xdr:colOff>914400</xdr:colOff>
      <xdr:row>4</xdr:row>
      <xdr:rowOff>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1123950" y="1247775"/>
          <a:ext cx="666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201081</xdr:colOff>
      <xdr:row>5</xdr:row>
      <xdr:rowOff>444499</xdr:rowOff>
    </xdr:from>
    <xdr:to>
      <xdr:col>19</xdr:col>
      <xdr:colOff>423331</xdr:colOff>
      <xdr:row>7</xdr:row>
      <xdr:rowOff>306916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821081" y="2084916"/>
          <a:ext cx="5037667" cy="486833"/>
        </a:xfrm>
        <a:prstGeom prst="rect">
          <a:avLst/>
        </a:prstGeom>
        <a:ln>
          <a:prstDash val="dash"/>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100"/>
            <a:t>「１０　月別カリキュラム」と科目名、時間数が一致していることを確認してください。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216835</xdr:colOff>
      <xdr:row>14</xdr:row>
      <xdr:rowOff>336178</xdr:rowOff>
    </xdr:from>
    <xdr:to>
      <xdr:col>18</xdr:col>
      <xdr:colOff>459443</xdr:colOff>
      <xdr:row>16</xdr:row>
      <xdr:rowOff>156884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960100" y="5446060"/>
          <a:ext cx="5711078" cy="593912"/>
        </a:xfrm>
        <a:prstGeom prst="rect">
          <a:avLst/>
        </a:prstGeom>
        <a:ln>
          <a:prstDash val="dash"/>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en-US" altLang="ja-JP" sz="1100"/>
            <a:t>※</a:t>
          </a:r>
          <a:r>
            <a:rPr kumimoji="1" lang="ja-JP" altLang="en-US" sz="1100"/>
            <a:t>「１０　月別カリキュラム」と科目名、時間数が一致していることを確認してください。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101476</xdr:colOff>
      <xdr:row>15</xdr:row>
      <xdr:rowOff>167465</xdr:rowOff>
    </xdr:from>
    <xdr:to>
      <xdr:col>34</xdr:col>
      <xdr:colOff>26943</xdr:colOff>
      <xdr:row>25</xdr:row>
      <xdr:rowOff>272143</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9859047" y="2970536"/>
          <a:ext cx="5395539" cy="350646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　「７就職支援の概要・カリキュラム」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（実）Ｅｘｃｅｌ実習①、（実）Ｅｘｃｅｌ実習②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　「７就職支援の概要・カリキュラム」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endParaRPr kumimoji="1" lang="en-US" altLang="ja-JP" sz="1100"/>
        </a:p>
        <a:p>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101476</xdr:colOff>
      <xdr:row>15</xdr:row>
      <xdr:rowOff>167465</xdr:rowOff>
    </xdr:from>
    <xdr:to>
      <xdr:col>34</xdr:col>
      <xdr:colOff>26943</xdr:colOff>
      <xdr:row>26</xdr:row>
      <xdr:rowOff>122464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9859047" y="2970536"/>
          <a:ext cx="5395539" cy="369696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　「７就職支援の概要・カリキュラム」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（実）Ｅｘｃｅｌ実習①、（実）Ｅｘｃｅｌ実習②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　「７就職支援の概要・カリキュラム」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21.14\&#20877;&#23601;&#32887;&#20419;&#36914;&#35347;&#32244;&#23460;\&#35347;&#32244;&#23460;&#20849;&#26377;\R04&#22996;&#35351;&#35347;&#32244;&#12304;&#27231;&#23494;&#24615;A&#12305;\04%20&#25552;&#26696;&#31185;&#30446;\R4.10&#26376;&#29983;&#65288;&#38626;3.&#12458;&#12531;,&#30701;&#26399;&#38291;,&#12467;&#12531;&#12477;,&#22899;3,&#22899;&#12458;&#12531;&#65289;\1%20&#38626;&#32887;3\02%20&#12473;&#12459;&#12452;IT&#12459;&#12524;&#12483;&#12472;&#19978;&#37326;&#26657;&#65288;&#12458;&#12501;&#12451;&#12473;&#12477;&#12501;&#12488;IT&#12510;&#12473;&#12479;&#12540;&#23455;&#36341;&#31185;&#12539;10&#26376;&#12539;11&#26376;&#65289;3&#12288;&#31532;2&#25945;&#23460;\&#9313;&#12473;&#12459;&#12452;IT&#12459;&#12524;&#12483;&#12472;&#19978;&#37326;&#26657;(&#12458;&#12501;&#12451;&#12473;&#12477;&#12501;&#12488;IT&#12510;&#12473;&#12479;&#12540;&#23455;&#36341;&#31185;&#12289;&#38626;3&#12289;10&#26376;&#12289;11&#26376;&#12289;&#31532;2&#25945;&#23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１契約者及び訓練規模等"/>
      <sheetName val="２-（１）委託実績（東京都）"/>
      <sheetName val="２-（２）委託実績 (東京都以外の公共機関)"/>
      <sheetName val="３訓練実施施設の概要"/>
      <sheetName val="３-２ 訓練実施施設２の概要"/>
      <sheetName val="４訓練の概要"/>
      <sheetName val="５講師名簿"/>
      <sheetName val="６カリキュラム"/>
      <sheetName val="７就職支援の概要・カリキュラム"/>
      <sheetName val="８就職担当名簿"/>
      <sheetName val="９事務担当名簿"/>
      <sheetName val="１０月別カリキュラム(10月)"/>
      <sheetName val="１０月別カリキュラム(11月)"/>
      <sheetName val="１０月別カリキュラム(12月)"/>
      <sheetName val="１１テキスト内訳"/>
      <sheetName val="１２ポジションシート(離職)"/>
      <sheetName val="１３オンライン環境等"/>
      <sheetName val="１４提出物一覧"/>
      <sheetName val="祝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I96"/>
  <sheetViews>
    <sheetView tabSelected="1" view="pageBreakPreview" zoomScale="70" zoomScaleNormal="50" zoomScaleSheetLayoutView="70" workbookViewId="0">
      <selection activeCell="W51" sqref="W51"/>
    </sheetView>
  </sheetViews>
  <sheetFormatPr defaultRowHeight="13.2"/>
  <cols>
    <col min="1" max="1" width="4" customWidth="1"/>
    <col min="2" max="2" width="11.109375" style="4" customWidth="1"/>
    <col min="3" max="26" width="11.109375" customWidth="1"/>
    <col min="27" max="27" width="9.44140625" customWidth="1"/>
    <col min="28" max="28" width="9" customWidth="1"/>
  </cols>
  <sheetData>
    <row r="1" spans="1:33" ht="34.5" customHeight="1" thickTop="1" thickBot="1">
      <c r="A1" s="641" t="s">
        <v>709</v>
      </c>
      <c r="H1" s="331" t="s">
        <v>286</v>
      </c>
      <c r="I1" s="680" t="str">
        <f>IF(O13="可","5月"," ")</f>
        <v xml:space="preserve"> </v>
      </c>
      <c r="J1" s="681" t="str">
        <f>IF(P13="可","6月"," ")</f>
        <v xml:space="preserve"> </v>
      </c>
      <c r="K1" s="681" t="str">
        <f>IF(Q13="可","8月"," ")</f>
        <v xml:space="preserve"> </v>
      </c>
      <c r="L1" s="681" t="str">
        <f>IF(R13="可","10月"," ")</f>
        <v xml:space="preserve"> </v>
      </c>
      <c r="M1" s="681" t="str">
        <f>IF(S13="可","11月"," ")</f>
        <v xml:space="preserve"> </v>
      </c>
      <c r="N1" s="681" t="str">
        <f>IF(T13="可","10月"," ")</f>
        <v xml:space="preserve"> </v>
      </c>
      <c r="O1" s="681" t="str">
        <f>IF(U13="可","1月"," ")</f>
        <v xml:space="preserve"> </v>
      </c>
      <c r="P1" s="681" t="str">
        <f>IF(V13="可","2月"," ")</f>
        <v xml:space="preserve"> </v>
      </c>
      <c r="Q1" s="682" t="str">
        <f>IF(W13="可","3月"," ")</f>
        <v xml:space="preserve"> </v>
      </c>
      <c r="R1" s="382"/>
      <c r="S1" s="1279" t="str">
        <f>+B53</f>
        <v>ウクライナ避難民向け職業訓練</v>
      </c>
      <c r="T1" s="1280"/>
      <c r="U1" s="1276">
        <f>+C53</f>
        <v>0</v>
      </c>
      <c r="V1" s="1277"/>
      <c r="W1" s="1278"/>
    </row>
    <row r="2" spans="1:33" ht="13.5" customHeight="1" thickTop="1">
      <c r="A2" s="119"/>
      <c r="C2" s="34"/>
      <c r="E2" s="1180" t="s">
        <v>290</v>
      </c>
      <c r="F2" s="1180"/>
      <c r="G2" s="1180"/>
      <c r="P2" s="136"/>
      <c r="Q2" s="136"/>
      <c r="S2" s="136"/>
      <c r="T2" s="136"/>
      <c r="U2" s="136"/>
    </row>
    <row r="3" spans="1:33">
      <c r="A3" s="4"/>
      <c r="E3" s="1180"/>
      <c r="F3" s="1180"/>
      <c r="G3" s="1180"/>
    </row>
    <row r="4" spans="1:33" ht="16.2">
      <c r="A4" s="4"/>
      <c r="B4" s="134" t="s">
        <v>203</v>
      </c>
      <c r="E4" s="1181"/>
      <c r="F4" s="1181"/>
      <c r="G4" s="1181"/>
    </row>
    <row r="5" spans="1:33" s="22" customFormat="1" ht="45" customHeight="1">
      <c r="B5" s="1244" t="s">
        <v>64</v>
      </c>
      <c r="C5" s="1182" t="s">
        <v>604</v>
      </c>
      <c r="D5" s="1232" t="s">
        <v>58</v>
      </c>
      <c r="E5" s="1233"/>
      <c r="F5" s="1234"/>
      <c r="G5" s="1244" t="s">
        <v>89</v>
      </c>
      <c r="H5" s="1232" t="s">
        <v>91</v>
      </c>
      <c r="I5" s="1233"/>
      <c r="J5" s="1234"/>
      <c r="K5" s="1265" t="s">
        <v>90</v>
      </c>
      <c r="L5" s="1235" t="s">
        <v>92</v>
      </c>
      <c r="M5" s="1236"/>
      <c r="N5" s="1237"/>
      <c r="O5" s="1241" t="s">
        <v>11</v>
      </c>
      <c r="P5" s="1241" t="s">
        <v>599</v>
      </c>
      <c r="Q5" s="1288" t="s">
        <v>480</v>
      </c>
      <c r="R5" s="1232" t="s">
        <v>22</v>
      </c>
      <c r="S5" s="1233"/>
      <c r="T5" s="1233"/>
      <c r="U5" s="1234"/>
      <c r="V5" s="1175" t="s">
        <v>644</v>
      </c>
      <c r="W5" s="1176"/>
      <c r="X5" s="1177"/>
      <c r="Y5" s="1229" t="s">
        <v>366</v>
      </c>
      <c r="Z5" s="1230"/>
      <c r="AA5" s="1230"/>
      <c r="AB5" s="1231"/>
    </row>
    <row r="6" spans="1:33" s="22" customFormat="1" ht="45" customHeight="1" thickBot="1">
      <c r="B6" s="1245"/>
      <c r="C6" s="1183"/>
      <c r="D6" s="23" t="s">
        <v>55</v>
      </c>
      <c r="E6" s="23" t="s">
        <v>206</v>
      </c>
      <c r="F6" s="99" t="s">
        <v>56</v>
      </c>
      <c r="G6" s="1245"/>
      <c r="H6" s="23" t="s">
        <v>55</v>
      </c>
      <c r="I6" s="23" t="s">
        <v>206</v>
      </c>
      <c r="J6" s="99" t="s">
        <v>56</v>
      </c>
      <c r="K6" s="1266"/>
      <c r="L6" s="42" t="s">
        <v>55</v>
      </c>
      <c r="M6" s="42" t="s">
        <v>53</v>
      </c>
      <c r="N6" s="101" t="s">
        <v>56</v>
      </c>
      <c r="O6" s="1244"/>
      <c r="P6" s="1244"/>
      <c r="Q6" s="1289"/>
      <c r="R6" s="23" t="s">
        <v>600</v>
      </c>
      <c r="S6" s="102" t="s">
        <v>56</v>
      </c>
      <c r="T6" s="102" t="s">
        <v>57</v>
      </c>
      <c r="U6" s="23" t="s">
        <v>173</v>
      </c>
      <c r="V6" s="1119" t="s">
        <v>315</v>
      </c>
      <c r="W6" s="1120" t="s">
        <v>316</v>
      </c>
      <c r="X6" s="101" t="s">
        <v>56</v>
      </c>
      <c r="Y6" s="1048" t="s">
        <v>365</v>
      </c>
      <c r="Z6" s="1047" t="s">
        <v>80</v>
      </c>
      <c r="AA6" s="1171" t="s">
        <v>367</v>
      </c>
      <c r="AB6" s="1172"/>
    </row>
    <row r="7" spans="1:33" s="22" customFormat="1" ht="78" customHeight="1" thickBot="1">
      <c r="B7" s="243"/>
      <c r="C7" s="748"/>
      <c r="D7" s="515"/>
      <c r="E7" s="243"/>
      <c r="F7" s="244"/>
      <c r="G7" s="243"/>
      <c r="H7" s="515"/>
      <c r="I7" s="243"/>
      <c r="J7" s="244"/>
      <c r="K7" s="245"/>
      <c r="L7" s="955"/>
      <c r="M7" s="956"/>
      <c r="N7" s="957"/>
      <c r="O7" s="243"/>
      <c r="P7" s="249"/>
      <c r="Q7" s="523"/>
      <c r="R7" s="243"/>
      <c r="S7" s="244"/>
      <c r="T7" s="244"/>
      <c r="U7" s="728"/>
      <c r="V7" s="956"/>
      <c r="W7" s="956"/>
      <c r="X7" s="957"/>
      <c r="Y7" s="729"/>
      <c r="Z7" s="522"/>
      <c r="AA7" s="1173"/>
      <c r="AB7" s="1174"/>
    </row>
    <row r="8" spans="1:33" s="5" customFormat="1" ht="13.8" thickBot="1">
      <c r="B8" s="9"/>
      <c r="C8" s="126" t="s">
        <v>481</v>
      </c>
      <c r="O8" s="5" t="s">
        <v>336</v>
      </c>
      <c r="Q8" s="126"/>
      <c r="AC8" s="22"/>
      <c r="AD8" s="22"/>
      <c r="AE8" s="22"/>
      <c r="AF8" s="22"/>
      <c r="AG8" s="22"/>
    </row>
    <row r="9" spans="1:33" s="5" customFormat="1" ht="15" customHeight="1" thickBot="1">
      <c r="B9" s="9"/>
      <c r="K9" s="114"/>
      <c r="L9" s="911" t="s">
        <v>314</v>
      </c>
      <c r="Q9" s="126"/>
      <c r="V9" s="1053"/>
      <c r="W9" s="1178" t="s">
        <v>645</v>
      </c>
      <c r="X9" s="1179"/>
      <c r="Y9" s="1179"/>
      <c r="Z9" s="1179"/>
      <c r="AA9" s="1179"/>
    </row>
    <row r="10" spans="1:33" s="5" customFormat="1" ht="16.2">
      <c r="B10" s="135" t="s">
        <v>201</v>
      </c>
      <c r="U10" s="135"/>
      <c r="Y10" s="135"/>
      <c r="Z10" s="135"/>
      <c r="AA10" s="135"/>
      <c r="AC10" s="10"/>
      <c r="AD10" s="135"/>
    </row>
    <row r="11" spans="1:33" s="22" customFormat="1" ht="45" customHeight="1">
      <c r="B11" s="1244" t="s">
        <v>385</v>
      </c>
      <c r="C11" s="1246" t="s">
        <v>503</v>
      </c>
      <c r="D11" s="1250" t="s">
        <v>504</v>
      </c>
      <c r="E11" s="1251"/>
      <c r="F11" s="1248" t="s">
        <v>167</v>
      </c>
      <c r="G11" s="1285" t="s">
        <v>27</v>
      </c>
      <c r="H11" s="1286"/>
      <c r="I11" s="1287"/>
      <c r="J11" s="1290" t="s">
        <v>78</v>
      </c>
      <c r="K11" s="1291"/>
      <c r="L11" s="1292"/>
      <c r="M11" s="1244" t="s">
        <v>185</v>
      </c>
      <c r="N11" s="1242" t="s">
        <v>334</v>
      </c>
      <c r="O11" s="1285" t="s">
        <v>335</v>
      </c>
      <c r="P11" s="1286"/>
      <c r="Q11" s="1286"/>
      <c r="R11" s="1286"/>
      <c r="S11" s="1286"/>
      <c r="T11" s="1286"/>
      <c r="U11" s="1286"/>
      <c r="V11" s="1286"/>
      <c r="W11" s="1287"/>
      <c r="X11" s="1182" t="s">
        <v>459</v>
      </c>
      <c r="Y11" s="1288" t="s">
        <v>711</v>
      </c>
      <c r="Z11" s="1196" t="s">
        <v>708</v>
      </c>
      <c r="AA11" s="1197"/>
      <c r="AB11" s="1284" t="s">
        <v>687</v>
      </c>
      <c r="AC11" s="1197"/>
      <c r="AD11" s="1188"/>
    </row>
    <row r="12" spans="1:33" s="22" customFormat="1" ht="64.2" customHeight="1" thickBot="1">
      <c r="B12" s="1245"/>
      <c r="C12" s="1247"/>
      <c r="D12" s="91" t="s">
        <v>207</v>
      </c>
      <c r="E12" s="348" t="s">
        <v>208</v>
      </c>
      <c r="F12" s="1249"/>
      <c r="G12" s="23" t="s">
        <v>181</v>
      </c>
      <c r="H12" s="23" t="s">
        <v>182</v>
      </c>
      <c r="I12" s="344" t="s">
        <v>319</v>
      </c>
      <c r="J12" s="23" t="s">
        <v>183</v>
      </c>
      <c r="K12" s="23" t="s">
        <v>184</v>
      </c>
      <c r="L12" s="44" t="s">
        <v>150</v>
      </c>
      <c r="M12" s="1245"/>
      <c r="N12" s="1243"/>
      <c r="O12" s="1122" t="s">
        <v>349</v>
      </c>
      <c r="P12" s="1122" t="s">
        <v>350</v>
      </c>
      <c r="Q12" s="1122" t="s">
        <v>618</v>
      </c>
      <c r="R12" s="1122" t="s">
        <v>619</v>
      </c>
      <c r="S12" s="1122" t="s">
        <v>620</v>
      </c>
      <c r="T12" s="1122" t="s">
        <v>621</v>
      </c>
      <c r="U12" s="954" t="s">
        <v>622</v>
      </c>
      <c r="V12" s="1122" t="s">
        <v>623</v>
      </c>
      <c r="W12" s="997" t="s">
        <v>624</v>
      </c>
      <c r="X12" s="1183"/>
      <c r="Y12" s="1289"/>
      <c r="Z12" s="1089" t="s">
        <v>681</v>
      </c>
      <c r="AA12" s="1092" t="s">
        <v>682</v>
      </c>
      <c r="AB12" s="1092" t="s">
        <v>125</v>
      </c>
      <c r="AC12" s="1089" t="s">
        <v>124</v>
      </c>
      <c r="AD12" s="1189"/>
    </row>
    <row r="13" spans="1:33" s="22" customFormat="1" ht="78.75" customHeight="1" thickBot="1">
      <c r="B13" s="809"/>
      <c r="C13" s="810">
        <f>SUM(D13:E13)</f>
        <v>0</v>
      </c>
      <c r="D13" s="811"/>
      <c r="E13" s="812"/>
      <c r="F13" s="807"/>
      <c r="G13" s="813"/>
      <c r="H13" s="813"/>
      <c r="I13" s="814"/>
      <c r="J13" s="808"/>
      <c r="K13" s="808"/>
      <c r="L13" s="815"/>
      <c r="M13" s="808"/>
      <c r="N13" s="816"/>
      <c r="O13" s="1121"/>
      <c r="P13" s="1121"/>
      <c r="Q13" s="1121"/>
      <c r="R13" s="1121"/>
      <c r="S13" s="1121"/>
      <c r="T13" s="1121"/>
      <c r="U13" s="996"/>
      <c r="V13" s="1121"/>
      <c r="W13" s="996"/>
      <c r="X13" s="952"/>
      <c r="Y13" s="952"/>
      <c r="Z13" s="952"/>
      <c r="AA13" s="952"/>
      <c r="AB13" s="1150"/>
      <c r="AC13" s="1151"/>
      <c r="AD13" s="1086"/>
    </row>
    <row r="14" spans="1:33" s="5" customFormat="1" ht="70.2" customHeight="1">
      <c r="B14" s="849"/>
      <c r="C14" s="950" t="s">
        <v>529</v>
      </c>
      <c r="D14" s="1153" t="s">
        <v>702</v>
      </c>
      <c r="E14" s="1214" t="s">
        <v>530</v>
      </c>
      <c r="F14" s="1215"/>
      <c r="G14" s="1215"/>
      <c r="H14" s="852"/>
      <c r="N14" s="853"/>
      <c r="X14" s="965" t="str">
        <f>IF(X13="","",IF(X13="無","提案できません。サービスガイドライン研修を受講してください。",""))</f>
        <v/>
      </c>
    </row>
    <row r="15" spans="1:33" s="5" customFormat="1" ht="86.25" customHeight="1" thickBot="1">
      <c r="B15" s="125"/>
      <c r="C15" s="951">
        <f>SUM(D13:F13)</f>
        <v>0</v>
      </c>
      <c r="D15" s="986"/>
      <c r="E15" s="1154" t="s">
        <v>703</v>
      </c>
      <c r="F15" s="987" t="str">
        <f>IF($D$15="","",$D$15/$C$15)</f>
        <v/>
      </c>
      <c r="G15" s="1216" t="str">
        <f>IF(F15&lt;=20%,"総訓練時間の20％以上は、通所での訓練を実施する必要があります","")</f>
        <v/>
      </c>
      <c r="H15" s="1217"/>
      <c r="I15" s="1217"/>
    </row>
    <row r="16" spans="1:33" s="5" customFormat="1" ht="24" customHeight="1">
      <c r="B16" s="125"/>
      <c r="C16" s="126"/>
      <c r="R16" s="332"/>
    </row>
    <row r="17" spans="2:20" s="5" customFormat="1">
      <c r="B17" s="22"/>
    </row>
    <row r="18" spans="2:20" s="5" customFormat="1" ht="16.2">
      <c r="B18" s="135" t="s">
        <v>202</v>
      </c>
    </row>
    <row r="19" spans="2:20" s="22" customFormat="1" ht="45" customHeight="1">
      <c r="B19" s="1244" t="s">
        <v>337</v>
      </c>
      <c r="C19" s="1232" t="s">
        <v>83</v>
      </c>
      <c r="D19" s="1234"/>
      <c r="E19" s="1242" t="s">
        <v>340</v>
      </c>
      <c r="F19" s="1232" t="s">
        <v>99</v>
      </c>
      <c r="G19" s="1233"/>
      <c r="H19" s="1233"/>
      <c r="I19" s="1233"/>
      <c r="J19" s="1233"/>
      <c r="K19" s="1233"/>
      <c r="L19" s="1234"/>
      <c r="M19" s="1232" t="s">
        <v>342</v>
      </c>
      <c r="N19" s="1233"/>
      <c r="O19" s="1233"/>
      <c r="P19" s="1233"/>
      <c r="Q19" s="1233"/>
      <c r="R19" s="1233"/>
      <c r="S19" s="1234"/>
    </row>
    <row r="20" spans="2:20" s="22" customFormat="1" ht="45" customHeight="1" thickBot="1">
      <c r="B20" s="1245"/>
      <c r="C20" s="40" t="s">
        <v>84</v>
      </c>
      <c r="D20" s="958" t="s">
        <v>168</v>
      </c>
      <c r="E20" s="1243"/>
      <c r="F20" s="23" t="s">
        <v>76</v>
      </c>
      <c r="G20" s="103" t="s">
        <v>171</v>
      </c>
      <c r="H20" s="679" t="s">
        <v>386</v>
      </c>
      <c r="I20" s="115" t="s">
        <v>341</v>
      </c>
      <c r="J20" s="44" t="s">
        <v>188</v>
      </c>
      <c r="K20" s="374" t="s">
        <v>112</v>
      </c>
      <c r="L20" s="44" t="s">
        <v>172</v>
      </c>
      <c r="M20" s="23" t="s">
        <v>76</v>
      </c>
      <c r="N20" s="103" t="s">
        <v>171</v>
      </c>
      <c r="O20" s="679" t="s">
        <v>386</v>
      </c>
      <c r="P20" s="115" t="s">
        <v>341</v>
      </c>
      <c r="Q20" s="44" t="s">
        <v>188</v>
      </c>
      <c r="R20" s="374" t="s">
        <v>112</v>
      </c>
      <c r="S20" s="44" t="s">
        <v>172</v>
      </c>
    </row>
    <row r="21" spans="2:20" s="22" customFormat="1" ht="33" customHeight="1" thickBot="1">
      <c r="B21" s="1267"/>
      <c r="C21" s="1270"/>
      <c r="D21" s="1252" t="str">
        <f>IF(C21="","",ROUNDUP(C21/0.08,0))</f>
        <v/>
      </c>
      <c r="E21" s="1258"/>
      <c r="F21" s="1258"/>
      <c r="G21" s="1190"/>
      <c r="H21" s="1211" t="str">
        <f>IF(ISERROR(G21/$M$13),"",ROUNDDOWN(G21/$M$13,1))</f>
        <v/>
      </c>
      <c r="I21" s="1273"/>
      <c r="J21" s="817"/>
      <c r="K21" s="1258"/>
      <c r="L21" s="1256"/>
      <c r="M21" s="1258"/>
      <c r="N21" s="1281"/>
      <c r="O21" s="1211" t="str">
        <f>IF(ISERROR(N21/$M$13),"",ROUNDDOWN(N21/$M$13,1))</f>
        <v/>
      </c>
      <c r="P21" s="1273"/>
      <c r="Q21" s="959"/>
      <c r="R21" s="1258"/>
      <c r="S21" s="1198"/>
    </row>
    <row r="22" spans="2:20" s="22" customFormat="1" ht="33" customHeight="1" thickBot="1">
      <c r="B22" s="1268"/>
      <c r="C22" s="1271"/>
      <c r="D22" s="1253"/>
      <c r="E22" s="1259"/>
      <c r="F22" s="1259"/>
      <c r="G22" s="1191"/>
      <c r="H22" s="1212"/>
      <c r="I22" s="1274"/>
      <c r="J22" s="818"/>
      <c r="K22" s="1259"/>
      <c r="L22" s="1257"/>
      <c r="M22" s="1259"/>
      <c r="N22" s="1282"/>
      <c r="O22" s="1212"/>
      <c r="P22" s="1274"/>
      <c r="Q22" s="960"/>
      <c r="R22" s="1259"/>
      <c r="S22" s="1199"/>
    </row>
    <row r="23" spans="2:20" s="22" customFormat="1" ht="33" customHeight="1" thickBot="1">
      <c r="B23" s="1269"/>
      <c r="C23" s="1272"/>
      <c r="D23" s="1254"/>
      <c r="E23" s="1260"/>
      <c r="F23" s="1260"/>
      <c r="G23" s="1192"/>
      <c r="H23" s="1213"/>
      <c r="I23" s="1275"/>
      <c r="J23" s="819"/>
      <c r="K23" s="1260"/>
      <c r="L23" s="820"/>
      <c r="M23" s="1260"/>
      <c r="N23" s="1283"/>
      <c r="O23" s="1213"/>
      <c r="P23" s="1275"/>
      <c r="Q23" s="819"/>
      <c r="R23" s="1260"/>
      <c r="S23" s="818"/>
    </row>
    <row r="24" spans="2:20" s="5" customFormat="1" ht="13.5" customHeight="1">
      <c r="B24" s="1255" t="s">
        <v>338</v>
      </c>
      <c r="C24" s="1255"/>
      <c r="D24" s="1255"/>
      <c r="E24" s="1255" t="s">
        <v>339</v>
      </c>
      <c r="F24" s="1255"/>
      <c r="G24" s="1255"/>
      <c r="H24" s="356"/>
      <c r="I24" s="356"/>
      <c r="J24" s="358" t="s">
        <v>347</v>
      </c>
      <c r="K24" s="358"/>
      <c r="L24" s="376"/>
      <c r="M24" s="377" t="s">
        <v>348</v>
      </c>
      <c r="N24" s="376"/>
      <c r="O24" s="376"/>
      <c r="P24" s="376"/>
      <c r="Q24" s="358" t="s">
        <v>347</v>
      </c>
      <c r="R24" s="358"/>
      <c r="S24" s="377" t="s">
        <v>348</v>
      </c>
      <c r="T24" s="377"/>
    </row>
    <row r="25" spans="2:20" s="5" customFormat="1" ht="13.5" customHeight="1">
      <c r="B25" s="362"/>
      <c r="C25" s="362"/>
      <c r="D25" s="362"/>
      <c r="E25" s="362"/>
      <c r="F25" s="362"/>
      <c r="G25" s="7"/>
      <c r="H25" s="7"/>
      <c r="I25" s="22"/>
      <c r="J25" s="22"/>
      <c r="K25" s="376"/>
      <c r="L25" s="376"/>
      <c r="M25" s="377"/>
      <c r="N25" s="376"/>
      <c r="O25" s="376"/>
      <c r="P25" s="376"/>
      <c r="Q25" s="376"/>
      <c r="R25" s="376"/>
      <c r="S25" s="376"/>
      <c r="T25" s="377"/>
    </row>
    <row r="26" spans="2:20" s="5" customFormat="1" ht="13.5" customHeight="1">
      <c r="B26" s="362"/>
      <c r="C26" s="362"/>
      <c r="D26" s="362"/>
      <c r="E26" s="362"/>
      <c r="F26" s="362"/>
      <c r="G26" s="7"/>
      <c r="H26" s="7"/>
      <c r="I26" s="22"/>
      <c r="J26" s="22"/>
      <c r="K26" s="22"/>
      <c r="L26" s="22"/>
      <c r="M26" s="22"/>
    </row>
    <row r="27" spans="2:20" s="5" customFormat="1"/>
    <row r="28" spans="2:20" s="22" customFormat="1" ht="45" customHeight="1">
      <c r="B28" s="1232" t="s">
        <v>176</v>
      </c>
      <c r="C28" s="1233"/>
      <c r="D28" s="1233"/>
      <c r="E28" s="1233"/>
      <c r="F28" s="1234"/>
      <c r="G28" s="23" t="s">
        <v>326</v>
      </c>
      <c r="H28" s="806" t="s">
        <v>85</v>
      </c>
      <c r="I28" s="806" t="s">
        <v>86</v>
      </c>
      <c r="J28" s="1232" t="s">
        <v>601</v>
      </c>
      <c r="K28" s="1233"/>
      <c r="L28" s="1234"/>
      <c r="M28" s="1229" t="s">
        <v>602</v>
      </c>
      <c r="N28" s="1230"/>
      <c r="O28" s="1231"/>
      <c r="P28" s="1229" t="s">
        <v>483</v>
      </c>
      <c r="Q28" s="1230"/>
      <c r="R28" s="1231"/>
    </row>
    <row r="29" spans="2:20" s="22" customFormat="1" ht="99.9" customHeight="1" thickBot="1">
      <c r="B29" s="44" t="s">
        <v>211</v>
      </c>
      <c r="C29" s="44" t="s">
        <v>87</v>
      </c>
      <c r="D29" s="44" t="s">
        <v>323</v>
      </c>
      <c r="E29" s="104" t="s">
        <v>324</v>
      </c>
      <c r="F29" s="23" t="s">
        <v>325</v>
      </c>
      <c r="G29" s="23" t="s">
        <v>175</v>
      </c>
      <c r="H29" s="23" t="s">
        <v>175</v>
      </c>
      <c r="I29" s="23" t="s">
        <v>175</v>
      </c>
      <c r="J29" s="23" t="s">
        <v>88</v>
      </c>
      <c r="K29" s="103" t="s">
        <v>94</v>
      </c>
      <c r="L29" s="103" t="s">
        <v>327</v>
      </c>
      <c r="M29" s="521" t="s">
        <v>484</v>
      </c>
      <c r="N29" s="749" t="s">
        <v>482</v>
      </c>
      <c r="O29" s="821"/>
      <c r="P29" s="692" t="s">
        <v>178</v>
      </c>
      <c r="Q29" s="692" t="s">
        <v>179</v>
      </c>
      <c r="R29" s="692" t="s">
        <v>180</v>
      </c>
    </row>
    <row r="30" spans="2:20" s="22" customFormat="1" ht="78" customHeight="1" thickBot="1">
      <c r="B30" s="465"/>
      <c r="C30" s="243"/>
      <c r="D30" s="243"/>
      <c r="E30" s="248"/>
      <c r="F30" s="243"/>
      <c r="G30" s="249"/>
      <c r="H30" s="249"/>
      <c r="I30" s="249"/>
      <c r="J30" s="249"/>
      <c r="K30" s="250"/>
      <c r="L30" s="251"/>
      <c r="M30" s="249"/>
      <c r="N30" s="250"/>
      <c r="O30" s="822"/>
      <c r="P30" s="249"/>
      <c r="Q30" s="249"/>
      <c r="R30" s="249"/>
    </row>
    <row r="31" spans="2:20" s="5" customFormat="1" ht="14.25" customHeight="1">
      <c r="B31" s="126" t="s">
        <v>506</v>
      </c>
      <c r="C31" s="126"/>
      <c r="D31" s="126"/>
      <c r="E31" s="126"/>
      <c r="F31" s="126"/>
      <c r="G31" s="126"/>
      <c r="H31" s="126"/>
      <c r="I31" s="126"/>
      <c r="J31" s="1201"/>
      <c r="K31" s="1201"/>
      <c r="L31" s="1201"/>
      <c r="M31" s="1201"/>
      <c r="N31" s="1201"/>
      <c r="O31" s="1201"/>
      <c r="P31" s="126" t="s">
        <v>518</v>
      </c>
    </row>
    <row r="32" spans="2:20" s="5" customFormat="1" ht="13.5" customHeight="1">
      <c r="B32" s="9"/>
    </row>
    <row r="33" spans="2:18" s="5" customFormat="1"/>
    <row r="34" spans="2:18" s="22" customFormat="1" ht="45" customHeight="1">
      <c r="B34" s="1265" t="s">
        <v>216</v>
      </c>
      <c r="C34" s="1235" t="s">
        <v>209</v>
      </c>
      <c r="D34" s="1237"/>
      <c r="E34" s="1235" t="s">
        <v>149</v>
      </c>
      <c r="F34" s="1236"/>
      <c r="G34" s="1236"/>
      <c r="H34" s="1236"/>
      <c r="I34" s="1236"/>
      <c r="J34" s="1236"/>
      <c r="K34" s="1237"/>
      <c r="L34" s="1235" t="s">
        <v>210</v>
      </c>
      <c r="M34" s="1236"/>
      <c r="N34" s="1236"/>
      <c r="O34" s="1236"/>
      <c r="P34" s="1236"/>
      <c r="Q34" s="1236"/>
      <c r="R34" s="1237"/>
    </row>
    <row r="35" spans="2:18" s="22" customFormat="1" ht="45" customHeight="1" thickBot="1">
      <c r="B35" s="1266"/>
      <c r="C35" s="100" t="s">
        <v>84</v>
      </c>
      <c r="D35" s="105" t="s">
        <v>168</v>
      </c>
      <c r="E35" s="42" t="s">
        <v>76</v>
      </c>
      <c r="F35" s="106" t="s">
        <v>171</v>
      </c>
      <c r="G35" s="116" t="s">
        <v>386</v>
      </c>
      <c r="H35" s="109" t="s">
        <v>343</v>
      </c>
      <c r="I35" s="107" t="s">
        <v>174</v>
      </c>
      <c r="J35" s="375" t="s">
        <v>112</v>
      </c>
      <c r="K35" s="107" t="s">
        <v>172</v>
      </c>
      <c r="L35" s="42" t="s">
        <v>76</v>
      </c>
      <c r="M35" s="106" t="s">
        <v>171</v>
      </c>
      <c r="N35" s="116" t="s">
        <v>386</v>
      </c>
      <c r="O35" s="109" t="s">
        <v>343</v>
      </c>
      <c r="P35" s="107" t="s">
        <v>174</v>
      </c>
      <c r="Q35" s="375" t="s">
        <v>112</v>
      </c>
      <c r="R35" s="107" t="s">
        <v>172</v>
      </c>
    </row>
    <row r="36" spans="2:18" s="22" customFormat="1" ht="26.25" customHeight="1" thickBot="1">
      <c r="B36" s="1218"/>
      <c r="C36" s="1221"/>
      <c r="D36" s="1224" t="str">
        <f>IF(C36="","",ROUNDUP(C36/0.08,0))</f>
        <v/>
      </c>
      <c r="E36" s="1185"/>
      <c r="F36" s="1208"/>
      <c r="G36" s="1202" t="str">
        <f>IF(ISERROR(F36/$M$13),"",ROUNDDOWN(F36/$M$13,1))</f>
        <v/>
      </c>
      <c r="H36" s="1193"/>
      <c r="I36" s="961"/>
      <c r="J36" s="1200"/>
      <c r="K36" s="1184"/>
      <c r="L36" s="1185"/>
      <c r="M36" s="1208"/>
      <c r="N36" s="1202" t="str">
        <f>IF(ISERROR(M36/$M$13),"",ROUNDDOWN(M36/$M$13,1))</f>
        <v/>
      </c>
      <c r="O36" s="1205"/>
      <c r="P36" s="961"/>
      <c r="Q36" s="1200"/>
      <c r="R36" s="1184"/>
    </row>
    <row r="37" spans="2:18" s="22" customFormat="1" ht="26.25" customHeight="1" thickBot="1">
      <c r="B37" s="1219"/>
      <c r="C37" s="1222"/>
      <c r="D37" s="1225"/>
      <c r="E37" s="1186"/>
      <c r="F37" s="1209"/>
      <c r="G37" s="1203"/>
      <c r="H37" s="1194"/>
      <c r="I37" s="962"/>
      <c r="J37" s="1200"/>
      <c r="K37" s="1184"/>
      <c r="L37" s="1186"/>
      <c r="M37" s="1209"/>
      <c r="N37" s="1203"/>
      <c r="O37" s="1206"/>
      <c r="P37" s="962"/>
      <c r="Q37" s="1200"/>
      <c r="R37" s="1184"/>
    </row>
    <row r="38" spans="2:18" s="22" customFormat="1" ht="26.25" customHeight="1" thickBot="1">
      <c r="B38" s="1220"/>
      <c r="C38" s="1223"/>
      <c r="D38" s="1226"/>
      <c r="E38" s="1187"/>
      <c r="F38" s="1210"/>
      <c r="G38" s="1204"/>
      <c r="H38" s="1195"/>
      <c r="I38" s="963"/>
      <c r="J38" s="1200"/>
      <c r="K38" s="962"/>
      <c r="L38" s="1187"/>
      <c r="M38" s="1210"/>
      <c r="N38" s="1204"/>
      <c r="O38" s="1207"/>
      <c r="P38" s="963"/>
      <c r="Q38" s="1200"/>
      <c r="R38" s="962"/>
    </row>
    <row r="39" spans="2:18" s="5" customFormat="1" ht="23.25" customHeight="1" thickBot="1">
      <c r="B39" s="9"/>
      <c r="I39" s="358"/>
      <c r="J39" s="356"/>
      <c r="K39" s="361"/>
      <c r="P39" s="358"/>
      <c r="Q39" s="356"/>
      <c r="R39" s="361"/>
    </row>
    <row r="40" spans="2:18" s="5" customFormat="1" ht="15" customHeight="1" thickBot="1">
      <c r="B40" s="43"/>
      <c r="C40" s="5" t="s">
        <v>317</v>
      </c>
    </row>
    <row r="41" spans="2:18" s="5" customFormat="1">
      <c r="B41" s="9"/>
    </row>
    <row r="42" spans="2:18" s="5" customFormat="1"/>
    <row r="43" spans="2:18" s="22" customFormat="1" ht="45" customHeight="1">
      <c r="B43" s="1235" t="s">
        <v>177</v>
      </c>
      <c r="C43" s="1236"/>
      <c r="D43" s="1236"/>
      <c r="E43" s="1236"/>
      <c r="F43" s="1237"/>
      <c r="G43" s="750" t="s">
        <v>568</v>
      </c>
      <c r="H43" s="42" t="s">
        <v>328</v>
      </c>
      <c r="I43" s="42" t="s">
        <v>329</v>
      </c>
      <c r="J43" s="1235" t="s">
        <v>97</v>
      </c>
      <c r="K43" s="1236"/>
      <c r="L43" s="1237"/>
      <c r="M43" s="1262" t="s">
        <v>98</v>
      </c>
      <c r="N43" s="1263"/>
      <c r="O43" s="1264"/>
      <c r="P43" s="1262" t="s">
        <v>486</v>
      </c>
      <c r="Q43" s="1263"/>
      <c r="R43" s="1264"/>
    </row>
    <row r="44" spans="2:18" s="22" customFormat="1" ht="67.5" customHeight="1" thickBot="1">
      <c r="B44" s="107" t="s">
        <v>211</v>
      </c>
      <c r="C44" s="107" t="s">
        <v>87</v>
      </c>
      <c r="D44" s="107" t="s">
        <v>323</v>
      </c>
      <c r="E44" s="108" t="s">
        <v>324</v>
      </c>
      <c r="F44" s="42" t="s">
        <v>325</v>
      </c>
      <c r="G44" s="42" t="s">
        <v>175</v>
      </c>
      <c r="H44" s="42" t="s">
        <v>175</v>
      </c>
      <c r="I44" s="42" t="s">
        <v>175</v>
      </c>
      <c r="J44" s="42" t="s">
        <v>88</v>
      </c>
      <c r="K44" s="106" t="s">
        <v>94</v>
      </c>
      <c r="L44" s="106" t="s">
        <v>327</v>
      </c>
      <c r="M44" s="750" t="s">
        <v>158</v>
      </c>
      <c r="N44" s="751" t="s">
        <v>482</v>
      </c>
      <c r="O44" s="912"/>
      <c r="P44" s="752" t="s">
        <v>178</v>
      </c>
      <c r="Q44" s="752" t="s">
        <v>179</v>
      </c>
      <c r="R44" s="752" t="s">
        <v>180</v>
      </c>
    </row>
    <row r="45" spans="2:18" s="22" customFormat="1" ht="78" customHeight="1" thickBot="1">
      <c r="B45" s="469"/>
      <c r="C45" s="245"/>
      <c r="D45" s="245"/>
      <c r="E45" s="252"/>
      <c r="F45" s="245"/>
      <c r="G45" s="253"/>
      <c r="H45" s="253"/>
      <c r="I45" s="253"/>
      <c r="J45" s="253"/>
      <c r="K45" s="254"/>
      <c r="L45" s="255"/>
      <c r="M45" s="913"/>
      <c r="N45" s="914"/>
      <c r="O45" s="915"/>
      <c r="P45" s="253"/>
      <c r="Q45" s="253"/>
      <c r="R45" s="253"/>
    </row>
    <row r="46" spans="2:18" s="5" customFormat="1" ht="13.5" customHeight="1">
      <c r="B46" s="126" t="s">
        <v>520</v>
      </c>
    </row>
    <row r="47" spans="2:18" s="5" customFormat="1" ht="13.5" customHeight="1">
      <c r="B47" s="9"/>
    </row>
    <row r="49" spans="2:17" s="5" customFormat="1" ht="13.5" customHeight="1">
      <c r="B49" s="9"/>
    </row>
    <row r="50" spans="2:17" s="5" customFormat="1" ht="16.2">
      <c r="B50" s="135" t="s">
        <v>204</v>
      </c>
    </row>
    <row r="51" spans="2:17" s="22" customFormat="1" ht="45" customHeight="1">
      <c r="B51" s="1242" t="s">
        <v>79</v>
      </c>
      <c r="C51" s="1244" t="s">
        <v>344</v>
      </c>
      <c r="D51" s="1099" t="s">
        <v>100</v>
      </c>
      <c r="E51" s="1232" t="s">
        <v>186</v>
      </c>
      <c r="F51" s="1233"/>
      <c r="G51" s="1233"/>
      <c r="H51" s="1232" t="s">
        <v>187</v>
      </c>
      <c r="I51" s="1233"/>
      <c r="J51" s="1233"/>
      <c r="K51" s="1234"/>
      <c r="L51" s="1229" t="s">
        <v>488</v>
      </c>
      <c r="M51" s="1231"/>
      <c r="N51" s="1229" t="s">
        <v>489</v>
      </c>
      <c r="O51" s="1230"/>
      <c r="P51" s="1230"/>
      <c r="Q51" s="1231"/>
    </row>
    <row r="52" spans="2:17" s="22" customFormat="1" ht="45" customHeight="1" thickBot="1">
      <c r="B52" s="1243"/>
      <c r="C52" s="1245"/>
      <c r="D52" s="1089" t="s">
        <v>101</v>
      </c>
      <c r="E52" s="118" t="s">
        <v>190</v>
      </c>
      <c r="F52" s="110" t="s">
        <v>191</v>
      </c>
      <c r="G52" s="97" t="s">
        <v>192</v>
      </c>
      <c r="H52" s="117" t="s">
        <v>190</v>
      </c>
      <c r="I52" s="113" t="s">
        <v>193</v>
      </c>
      <c r="J52" s="112" t="s">
        <v>194</v>
      </c>
      <c r="K52" s="112" t="s">
        <v>287</v>
      </c>
      <c r="L52" s="44" t="s">
        <v>80</v>
      </c>
      <c r="M52" s="44" t="s">
        <v>82</v>
      </c>
      <c r="N52" s="23" t="s">
        <v>80</v>
      </c>
      <c r="O52" s="41" t="s">
        <v>151</v>
      </c>
      <c r="P52" s="41" t="s">
        <v>102</v>
      </c>
      <c r="Q52" s="23" t="s">
        <v>81</v>
      </c>
    </row>
    <row r="53" spans="2:17" s="22" customFormat="1" ht="78.75" customHeight="1" thickBot="1">
      <c r="B53" s="964" t="s">
        <v>710</v>
      </c>
      <c r="C53" s="256"/>
      <c r="D53" s="748"/>
      <c r="E53" s="467">
        <f>SUM(F53:G53)</f>
        <v>0</v>
      </c>
      <c r="F53" s="466"/>
      <c r="G53" s="350"/>
      <c r="H53" s="467">
        <f>SUM(I53:K53)</f>
        <v>0</v>
      </c>
      <c r="I53" s="470"/>
      <c r="J53" s="350"/>
      <c r="K53" s="468"/>
      <c r="L53" s="248"/>
      <c r="M53" s="248"/>
      <c r="N53" s="243"/>
      <c r="O53" s="246"/>
      <c r="P53" s="243"/>
      <c r="Q53" s="247"/>
    </row>
    <row r="54" spans="2:17" s="5" customFormat="1" ht="13.5" customHeight="1">
      <c r="B54" s="137"/>
      <c r="C54" s="1097" t="s">
        <v>700</v>
      </c>
      <c r="D54" s="137"/>
      <c r="E54" s="137"/>
      <c r="F54" s="137"/>
      <c r="G54" s="137"/>
    </row>
    <row r="55" spans="2:17" s="5" customFormat="1" ht="13.5" customHeight="1">
      <c r="B55" s="22"/>
      <c r="C55" s="22"/>
      <c r="D55" s="1240"/>
      <c r="E55" s="1240"/>
      <c r="F55" s="1240"/>
      <c r="G55" s="1240"/>
      <c r="H55" s="1240"/>
    </row>
    <row r="56" spans="2:17" s="5" customFormat="1" ht="13.5" customHeight="1">
      <c r="B56" s="22"/>
      <c r="C56" s="22"/>
      <c r="D56" s="22"/>
      <c r="E56" s="22"/>
    </row>
    <row r="57" spans="2:17" s="5" customFormat="1" ht="13.5" customHeight="1">
      <c r="B57" s="22"/>
      <c r="C57" s="22"/>
      <c r="D57" s="22"/>
      <c r="E57" s="22"/>
    </row>
    <row r="58" spans="2:17" s="5" customFormat="1" ht="13.5" customHeight="1">
      <c r="B58" s="9"/>
    </row>
    <row r="59" spans="2:17" s="5" customFormat="1" ht="13.5" customHeight="1">
      <c r="B59" s="9"/>
    </row>
    <row r="60" spans="2:17" s="5" customFormat="1" ht="16.2">
      <c r="B60" s="135" t="s">
        <v>646</v>
      </c>
      <c r="O60" s="1261"/>
      <c r="P60" s="1261"/>
      <c r="Q60" s="1261"/>
    </row>
    <row r="61" spans="2:17" s="22" customFormat="1" ht="45" customHeight="1">
      <c r="B61" s="1232" t="s">
        <v>330</v>
      </c>
      <c r="C61" s="1234"/>
      <c r="D61" s="1232" t="s">
        <v>152</v>
      </c>
      <c r="E61" s="1233"/>
      <c r="F61" s="1233"/>
      <c r="G61" s="1233"/>
      <c r="H61" s="1233"/>
      <c r="I61" s="1233"/>
      <c r="J61" s="1234"/>
      <c r="K61" s="1232" t="s">
        <v>29</v>
      </c>
      <c r="L61" s="1233"/>
      <c r="M61" s="1234"/>
      <c r="N61" s="1241" t="s">
        <v>104</v>
      </c>
      <c r="O61" s="1241"/>
      <c r="P61" s="1241"/>
      <c r="Q61" s="1147"/>
    </row>
    <row r="62" spans="2:17" s="22" customFormat="1" ht="60.6" thickBot="1">
      <c r="B62" s="41" t="s">
        <v>62</v>
      </c>
      <c r="C62" s="41" t="s">
        <v>63</v>
      </c>
      <c r="D62" s="692" t="s">
        <v>195</v>
      </c>
      <c r="E62" s="1238" t="s">
        <v>538</v>
      </c>
      <c r="F62" s="1239"/>
      <c r="G62" s="966" t="s">
        <v>537</v>
      </c>
      <c r="H62" s="1123" t="s">
        <v>649</v>
      </c>
      <c r="I62" s="967" t="s">
        <v>565</v>
      </c>
      <c r="J62" s="968" t="s">
        <v>560</v>
      </c>
      <c r="K62" s="23" t="s">
        <v>88</v>
      </c>
      <c r="L62" s="103" t="s">
        <v>94</v>
      </c>
      <c r="M62" s="103" t="s">
        <v>327</v>
      </c>
      <c r="N62" s="111" t="s">
        <v>521</v>
      </c>
      <c r="O62" s="23" t="s">
        <v>103</v>
      </c>
      <c r="P62" s="23" t="s">
        <v>37</v>
      </c>
    </row>
    <row r="63" spans="2:17" s="22" customFormat="1" ht="78.75" customHeight="1" thickBot="1">
      <c r="B63" s="249"/>
      <c r="C63" s="249"/>
      <c r="D63" s="866"/>
      <c r="E63" s="1227"/>
      <c r="F63" s="1228"/>
      <c r="G63" s="523"/>
      <c r="H63" s="1054"/>
      <c r="I63" s="350"/>
      <c r="J63" s="350"/>
      <c r="K63" s="523"/>
      <c r="L63" s="922"/>
      <c r="M63" s="923"/>
      <c r="N63" s="802"/>
      <c r="O63" s="258"/>
      <c r="P63" s="257"/>
    </row>
    <row r="64" spans="2:17" s="5" customFormat="1">
      <c r="B64" s="9" t="s">
        <v>345</v>
      </c>
      <c r="H64" s="9"/>
      <c r="N64" s="1088"/>
      <c r="P64" s="1050" t="s">
        <v>346</v>
      </c>
    </row>
    <row r="65" spans="2:35" s="5" customFormat="1">
      <c r="B65" s="9"/>
      <c r="M65" s="362"/>
      <c r="N65" s="362"/>
      <c r="P65" s="461"/>
      <c r="AH65" s="22"/>
      <c r="AI65" s="22"/>
    </row>
    <row r="66" spans="2:35">
      <c r="L66" s="7"/>
      <c r="M66" s="345"/>
      <c r="N66" s="345"/>
      <c r="AH66" s="22"/>
      <c r="AI66" s="22"/>
    </row>
    <row r="67" spans="2:35">
      <c r="AH67" s="22"/>
      <c r="AI67" s="22"/>
    </row>
    <row r="69" spans="2:35">
      <c r="D69" s="9"/>
    </row>
    <row r="70" spans="2:35" ht="14.25" customHeight="1"/>
    <row r="73" spans="2:35">
      <c r="B73" s="22"/>
    </row>
    <row r="74" spans="2:35">
      <c r="AH74" s="22"/>
      <c r="AI74" s="22"/>
    </row>
    <row r="75" spans="2:35">
      <c r="B75" s="22"/>
      <c r="AH75" s="5"/>
      <c r="AI75" s="5"/>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sheetData>
  <sheetProtection formatCells="0" formatColumns="0" formatRows="0"/>
  <mergeCells count="100">
    <mergeCell ref="AB11:AC11"/>
    <mergeCell ref="H5:J5"/>
    <mergeCell ref="K5:K6"/>
    <mergeCell ref="G11:I11"/>
    <mergeCell ref="G5:G6"/>
    <mergeCell ref="P5:P6"/>
    <mergeCell ref="O5:O6"/>
    <mergeCell ref="R5:U5"/>
    <mergeCell ref="Q5:Q6"/>
    <mergeCell ref="L5:N5"/>
    <mergeCell ref="J11:L11"/>
    <mergeCell ref="Y11:Y12"/>
    <mergeCell ref="Y5:AB5"/>
    <mergeCell ref="N11:N12"/>
    <mergeCell ref="M11:M12"/>
    <mergeCell ref="O11:W11"/>
    <mergeCell ref="U1:W1"/>
    <mergeCell ref="J28:L28"/>
    <mergeCell ref="S1:T1"/>
    <mergeCell ref="M28:O28"/>
    <mergeCell ref="P21:P23"/>
    <mergeCell ref="R21:R23"/>
    <mergeCell ref="O21:O23"/>
    <mergeCell ref="P28:R28"/>
    <mergeCell ref="K21:K23"/>
    <mergeCell ref="M21:M23"/>
    <mergeCell ref="N21:N23"/>
    <mergeCell ref="M19:S19"/>
    <mergeCell ref="B34:B35"/>
    <mergeCell ref="L34:R34"/>
    <mergeCell ref="B21:B23"/>
    <mergeCell ref="C21:C23"/>
    <mergeCell ref="I21:I23"/>
    <mergeCell ref="B24:D24"/>
    <mergeCell ref="O60:Q60"/>
    <mergeCell ref="P43:R43"/>
    <mergeCell ref="M43:O43"/>
    <mergeCell ref="G36:G38"/>
    <mergeCell ref="K36:K37"/>
    <mergeCell ref="C51:C52"/>
    <mergeCell ref="D21:D23"/>
    <mergeCell ref="E24:G24"/>
    <mergeCell ref="F19:L19"/>
    <mergeCell ref="L21:L22"/>
    <mergeCell ref="E34:K34"/>
    <mergeCell ref="E21:E23"/>
    <mergeCell ref="F21:F23"/>
    <mergeCell ref="D61:J61"/>
    <mergeCell ref="N61:P61"/>
    <mergeCell ref="K61:M61"/>
    <mergeCell ref="B51:B52"/>
    <mergeCell ref="B5:B6"/>
    <mergeCell ref="C5:C6"/>
    <mergeCell ref="C34:D34"/>
    <mergeCell ref="D5:F5"/>
    <mergeCell ref="B11:B12"/>
    <mergeCell ref="B28:F28"/>
    <mergeCell ref="B19:B20"/>
    <mergeCell ref="C19:D19"/>
    <mergeCell ref="E19:E20"/>
    <mergeCell ref="C11:C12"/>
    <mergeCell ref="F11:F12"/>
    <mergeCell ref="D11:E11"/>
    <mergeCell ref="B36:B38"/>
    <mergeCell ref="C36:C38"/>
    <mergeCell ref="D36:D38"/>
    <mergeCell ref="E63:F63"/>
    <mergeCell ref="N51:Q51"/>
    <mergeCell ref="H51:K51"/>
    <mergeCell ref="E36:E38"/>
    <mergeCell ref="F36:F38"/>
    <mergeCell ref="Q36:Q38"/>
    <mergeCell ref="B43:F43"/>
    <mergeCell ref="J43:L43"/>
    <mergeCell ref="B61:C61"/>
    <mergeCell ref="E51:G51"/>
    <mergeCell ref="L51:M51"/>
    <mergeCell ref="E62:F62"/>
    <mergeCell ref="D55:H55"/>
    <mergeCell ref="X11:X12"/>
    <mergeCell ref="R36:R37"/>
    <mergeCell ref="L36:L38"/>
    <mergeCell ref="AD11:AD12"/>
    <mergeCell ref="G21:G23"/>
    <mergeCell ref="H36:H38"/>
    <mergeCell ref="Z11:AA11"/>
    <mergeCell ref="S21:S22"/>
    <mergeCell ref="J36:J38"/>
    <mergeCell ref="J31:O31"/>
    <mergeCell ref="N36:N38"/>
    <mergeCell ref="O36:O38"/>
    <mergeCell ref="M36:M38"/>
    <mergeCell ref="H21:H23"/>
    <mergeCell ref="E14:G14"/>
    <mergeCell ref="G15:I15"/>
    <mergeCell ref="AA6:AB6"/>
    <mergeCell ref="AA7:AB7"/>
    <mergeCell ref="V5:X5"/>
    <mergeCell ref="W9:AA9"/>
    <mergeCell ref="E2:G4"/>
  </mergeCells>
  <phoneticPr fontId="2"/>
  <conditionalFormatting sqref="B13">
    <cfRule type="cellIs" dxfId="66" priority="11" stopIfTrue="1" operator="greaterThan">
      <formula>90000</formula>
    </cfRule>
  </conditionalFormatting>
  <conditionalFormatting sqref="D13:E13">
    <cfRule type="expression" dxfId="65" priority="10" stopIfTrue="1">
      <formula>600&gt;$D$13+$E$13</formula>
    </cfRule>
  </conditionalFormatting>
  <conditionalFormatting sqref="F15">
    <cfRule type="cellIs" dxfId="64" priority="4" operator="lessThanOrEqual">
      <formula>0.2</formula>
    </cfRule>
  </conditionalFormatting>
  <conditionalFormatting sqref="D15">
    <cfRule type="expression" dxfId="63" priority="62">
      <formula>$F$15&lt;=20%</formula>
    </cfRule>
  </conditionalFormatting>
  <dataValidations xWindow="183" yWindow="637" count="49">
    <dataValidation type="custom" allowBlank="1" showInputMessage="1" error="学科と実技の合計が３００時間以上になるよう設定してください。" prompt="学科時間と実技時間の合計が６００時間以上になるように設定してください" sqref="D13:E13" xr:uid="{00000000-0002-0000-0000-000000000000}">
      <formula1>SUM($D13:$E13)&gt;=300</formula1>
    </dataValidation>
    <dataValidation type="whole" allowBlank="1" showInputMessage="1" showErrorMessage="1" error="就職支援時間は１２時間以上２４時間以下で設定してください" prompt="就職支援時間は_x000a_24時間以上48時間以下で設定してください。" sqref="F13" xr:uid="{00000000-0002-0000-0000-000001000000}">
      <formula1>24</formula1>
      <formula2>48</formula2>
    </dataValidation>
    <dataValidation type="whole" allowBlank="1" showInputMessage="1" showErrorMessage="1" error="１時限あたりの時間数は４５分以上６０分以下で設定してください" promptTitle="１時限あたりの時間数（分）を入力してください。" prompt="・１時限は45分以上60分以下で設置してください。" sqref="I13" xr:uid="{00000000-0002-0000-0000-000002000000}">
      <formula1>45</formula1>
      <formula2>60</formula2>
    </dataValidation>
    <dataValidation type="whole" allowBlank="1" showInputMessage="1" showErrorMessage="1" error="受入可能定員は１０人以上３０人以下で設定してください" promptTitle="受入可能定員を入力してください。" prompt="・定員は上限10人（標準人数）、下限５人です。" sqref="M13" xr:uid="{00000000-0002-0000-0000-000003000000}">
      <formula1>10</formula1>
      <formula2>30</formula2>
    </dataValidation>
    <dataValidation type="whole" operator="lessThanOrEqual" allowBlank="1" showInputMessage="1" showErrorMessage="1" error="見積金額は50,000円以下で設定してください" promptTitle="１か月１人当たりの見積り予定経費を入力してください。" prompt="・単価は実費の積み上げになります。_x000a_・単価上限は90,000円(税抜)です。" sqref="B13" xr:uid="{00000000-0002-0000-0000-000004000000}">
      <formula1>90000</formula1>
    </dataValidation>
    <dataValidation allowBlank="1" showInputMessage="1" showErrorMessage="1" prompt="ホームページの写し等資格の概要がわかる書類を添付してください" sqref="P53:Q53" xr:uid="{00000000-0002-0000-0000-000005000000}"/>
    <dataValidation allowBlank="1" showInputMessage="1" showErrorMessage="1" prompt="確認できるような教室写真を添付してください" sqref="G30:I30 G45:I45" xr:uid="{00000000-0002-0000-0000-000006000000}"/>
    <dataValidation allowBlank="1" showInputMessage="1" showErrorMessage="1" prompt="施設の外観の写真を添付してください" sqref="G7 K7" xr:uid="{00000000-0002-0000-0000-000007000000}"/>
    <dataValidation type="list" allowBlank="1" showInputMessage="1" showErrorMessage="1" sqref="O13:W13" xr:uid="{00000000-0002-0000-0000-000008000000}">
      <formula1>"可,不可"</formula1>
    </dataValidation>
    <dataValidation type="list" allowBlank="1" showInputMessage="1" showErrorMessage="1" sqref="Y7 AB13:AC13" xr:uid="{00000000-0002-0000-0000-000009000000}">
      <formula1>"有,無"</formula1>
    </dataValidation>
    <dataValidation type="list" allowBlank="1" showInputMessage="1" showErrorMessage="1" sqref="M63 L45 L30" xr:uid="{00000000-0002-0000-0000-00000A000000}">
      <formula1>"○"</formula1>
    </dataValidation>
    <dataValidation type="list" allowBlank="1" showInputMessage="1" showErrorMessage="1" prompt="ある場合は写真を添付してください" sqref="K63:L63 J45:K45 M30:N30 J30:K30 M45:N45" xr:uid="{00000000-0002-0000-0000-00000B000000}">
      <formula1>"○"</formula1>
    </dataValidation>
    <dataValidation type="list" allowBlank="1" showInputMessage="1" showErrorMessage="1" prompt="職業紹介権がある場合は、許可証の写しを添付してください" sqref="B63:C63" xr:uid="{00000000-0002-0000-0000-00000C000000}">
      <formula1>"○"</formula1>
    </dataValidation>
    <dataValidation type="textLength" operator="lessThanOrEqual" allowBlank="1" showInputMessage="1" showErrorMessage="1" error="訓練科名は２０文字以内で設定してください。" sqref="C53" xr:uid="{00000000-0002-0000-0000-00000D000000}">
      <formula1>20</formula1>
    </dataValidation>
    <dataValidation type="list" allowBlank="1" showInputMessage="1" showErrorMessage="1" prompt="確認できるような教室写真を添付してください" sqref="J36 K21 R21 Q36" xr:uid="{00000000-0002-0000-0000-00000E000000}">
      <formula1>"折りたたみパイプ椅子,パイプ椅子,OAチェア（4本脚・5本脚）,その他"</formula1>
    </dataValidation>
    <dataValidation type="list" allowBlank="1" showInputMessage="1" showErrorMessage="1" prompt="確認できるような教室写真を添付してください" sqref="H36:H38 O36:O38" xr:uid="{00000000-0002-0000-0000-00000F000000}">
      <formula1>"1,2,3,4,5"</formula1>
    </dataValidation>
    <dataValidation type="list" allowBlank="1" showInputMessage="1" showErrorMessage="1" sqref="B53" xr:uid="{00000000-0002-0000-0000-000010000000}">
      <formula1>"ウクライナ避難民向け職業訓練"</formula1>
    </dataValidation>
    <dataValidation allowBlank="1" sqref="G63:H63" xr:uid="{00000000-0002-0000-0000-000011000000}"/>
    <dataValidation type="list" allowBlank="1" showInputMessage="1" showErrorMessage="1" prompt="確認できるような教室写真を添付してください" sqref="C30 C45" xr:uid="{00000000-0002-0000-0000-000012000000}">
      <formula1>"デスクトップ型,ノート型"</formula1>
    </dataValidation>
    <dataValidation type="list" allowBlank="1" showInputMessage="1" showErrorMessage="1" promptTitle="サービスガイドライン研修受講状況を入力してください" prompt="・「有」は、シート１に取得年月日等を入力してください。_x000a_・「予定」は、シート１に受講予定日等を入力してください。_x000a_・「無」は、本研修を受講していることが提案の必須条件のため提案できません。_x000a_・「ISO」は、ISO29993及びISO21001を取得しており、サービスガイドライン研修を受講していない法人です。シート１に有効期間を入力してください。" sqref="X13" xr:uid="{00000000-0002-0000-0000-000013000000}">
      <formula1>"　,有,予定,無,ISO"</formula1>
    </dataValidation>
    <dataValidation type="list" allowBlank="1" showInputMessage="1" showErrorMessage="1" sqref="I21 P21" xr:uid="{00000000-0002-0000-0000-000014000000}">
      <formula1>"1,2,3,4,5"</formula1>
    </dataValidation>
    <dataValidation type="list" allowBlank="1" showInputMessage="1" showErrorMessage="1" sqref="N63" xr:uid="{00000000-0002-0000-0000-000015000000}">
      <formula1>"常時開放,時間限定,なし"</formula1>
    </dataValidation>
    <dataValidation allowBlank="1" showInputMessage="1" showErrorMessage="1" promptTitle="代表者の職名も必ず入力してください。" prompt="・職名と代表者氏名の間は１文字分あけてください。_x000a_・記入例：代表取締役　山田太郎" sqref="C7" xr:uid="{00000000-0002-0000-0000-000016000000}"/>
    <dataValidation allowBlank="1" showInputMessage="1" showErrorMessage="1" promptTitle="半角数字で入力してください。" prompt="・「〒」の記号は不要です。_x000a_・番号はハイフンで区切ってください。_x000a_・記入例：123-4567" sqref="D7 H7 L7" xr:uid="{00000000-0002-0000-0000-000017000000}"/>
    <dataValidation allowBlank="1" showInputMessage="1" showErrorMessage="1" promptTitle="区市町村名から入力してください。" prompt="・都道府県名は不要です。_x000a_・記入例：千代田区飯田橋3-10-3" sqref="E7 I7 M7 W7" xr:uid="{00000000-0002-0000-0000-000018000000}"/>
    <dataValidation allowBlank="1" showInputMessage="1" showErrorMessage="1" promptTitle="半角数字で入力してください。" prompt="・数字はハイフンで区切ってください。_x000a_・記入例：03-5211-3240" sqref="F7 J7 N7 S7:T7 X7" xr:uid="{00000000-0002-0000-0000-000019000000}"/>
    <dataValidation allowBlank="1" showInputMessage="1" showErrorMessage="1" promptTitle="担当者氏名を入力してください。" prompt="・入力は主担当・副担当の２名までとしてください。_x000a_・氏名は「、」で区切ってください。_x000a_・記入例：山田太郎、鈴木花子" sqref="R7" xr:uid="{00000000-0002-0000-0000-00001A000000}"/>
    <dataValidation allowBlank="1" showInputMessage="1" showErrorMessage="1" promptTitle="メールアドレスを入力してください。" prompt="・複数のアドレスを入力する場合は「；」（半角のセミコロン）で区切ってください。_x000a_・記入例：○○@□□.ne.jp;▲▲@□□.ne.jp" sqref="U7" xr:uid="{00000000-0002-0000-0000-00001B000000}"/>
    <dataValidation allowBlank="1" showInputMessage="1" showErrorMessage="1" promptTitle="開始時刻を入力してください。" prompt="・時刻は「9:40」のように入力してください。" sqref="G13" xr:uid="{00000000-0002-0000-0000-00001C000000}"/>
    <dataValidation allowBlank="1" showInputMessage="1" showErrorMessage="1" promptTitle="終了時刻を入力してください。" prompt="・時刻は「16:00」のように入力してください。_x000a_・通常6時間授業のところ7時間になる日があるなど、終了時刻の違う授業日がある場合、カッコ書きで記載してください。_x000a_記入例：16:00（17:00）" sqref="H13" xr:uid="{00000000-0002-0000-0000-00001D000000}"/>
    <dataValidation allowBlank="1" showInputMessage="1" showErrorMessage="1" promptTitle="最寄り駅を入力してください。" prompt="・最寄り駅は実施施設から一番近い駅（バスの場合はバス停名）を入力してください。_x000a_・複数の駅を利用できる場合でも、一番近い駅のみ入力してください。" sqref="B21:B23" xr:uid="{00000000-0002-0000-0000-00001E000000}"/>
    <dataValidation allowBlank="1" showInputMessage="1" showErrorMessage="1" promptTitle="最寄り駅からの距離を入力してください。" prompt="・距離は「Km」で入力してください。_x000a_・単位は不要です。_x000a_・800ｍの場合は「0.8」と入力してください。" sqref="C21:C23 C36:C38" xr:uid="{00000000-0002-0000-0000-00001F000000}"/>
    <dataValidation allowBlank="1" showInputMessage="1" showErrorMessage="1" promptTitle="目標とする資格名称を入力してください。" prompt="・正式名称で入力してください_x000a_・ホームページの写し等資格の概要がわかる書類を添付してください" sqref="N53" xr:uid="{00000000-0002-0000-0000-000020000000}"/>
    <dataValidation allowBlank="1" showInputMessage="1" showErrorMessage="1" promptTitle="資格の認可機関名称を入力してください" prompt="・正式名称で入力してください_x000a_・ホームページの写し等資格の概要がわかる書類を添付してください" sqref="O53" xr:uid="{00000000-0002-0000-0000-000021000000}"/>
    <dataValidation allowBlank="1" showInputMessage="1" showErrorMessage="1" promptTitle="訓練履修後に取得可能な資格を入力してください" prompt="・正式名称で入力してください_x000a_・ホームページの写し等資格の概要がわかる書類を添付してください" sqref="L53" xr:uid="{00000000-0002-0000-0000-000022000000}"/>
    <dataValidation allowBlank="1" showInputMessage="1" showErrorMessage="1" promptTitle="資格の認可機関名を入力してください" prompt="・正式名称で入力してください_x000a_・ホームページの写し等資格の概要がわかる書類を添付してください" sqref="M53" xr:uid="{00000000-0002-0000-0000-000023000000}"/>
    <dataValidation allowBlank="1" showInputMessage="1" showErrorMessage="1" promptTitle="必ず通所で実施する訓練時間数" prompt="通所を原則としますが、受講者にやむを得ない理由がある場合、オンライン訓練（同時双方向型）も可能です。_x000a_ただし、総訓練時間の20%以上は通所で行う必要があります。_x000a_オンライン訓練（同時双方型）に切り替える場合は、この欄で入力した時限数以外で設定してください。" sqref="D15" xr:uid="{00000000-0002-0000-0000-000024000000}"/>
    <dataValidation allowBlank="1" showErrorMessage="1" promptTitle="最低履行人数を入力してください。" sqref="N13" xr:uid="{00000000-0002-0000-0000-000025000000}"/>
    <dataValidation allowBlank="1" showInputMessage="1" showErrorMessage="1" promptTitle="W（幅）を入力してください。" prompt="・「W」や「cm」の記載は不要です。数字のみ入力してください。" sqref="J21 L21:L22 Q21 S21:S22 I36 K36:K37 P36 R36:R37" xr:uid="{00000000-0002-0000-0000-000026000000}"/>
    <dataValidation allowBlank="1" showInputMessage="1" showErrorMessage="1" promptTitle="D（奥行）を入力してください。" prompt="・「D」や「cm」の記載は不要です。数字のみ入力してください。" sqref="J22 L23 Q22 S23 I37 K38 P37 R38" xr:uid="{00000000-0002-0000-0000-000027000000}"/>
    <dataValidation allowBlank="1" showInputMessage="1" showErrorMessage="1" promptTitle="H（高さ）を入力してください。" prompt="・「H」や「cm」の記載は不要です。数字のみ入力してください。" sqref="J23 Q23 I38 P38" xr:uid="{00000000-0002-0000-0000-000028000000}"/>
    <dataValidation allowBlank="1" showInputMessage="1" showErrorMessage="1" promptTitle="男性用トイレの個数を入力してください。" prompt="・大便器、小便器合算数字のみ入力してください。_x000a_・また写真を添付してください。" sqref="P30" xr:uid="{00000000-0002-0000-0000-000029000000}"/>
    <dataValidation allowBlank="1" showInputMessage="1" showErrorMessage="1" promptTitle="事業者番号を入力してください。" prompt="・介護系科目の場合、「東介初学～～」などの事業者番号を記載してください。_x000a_・該当しない場合は空欄にしてください。" sqref="Q7" xr:uid="{00000000-0002-0000-0000-00002A000000}"/>
    <dataValidation allowBlank="1" showInputMessage="1" showErrorMessage="1" promptTitle="加盟上部団体名を入力してください。" prompt="・法人が加入している団体がある場合は記載してください。" sqref="P7" xr:uid="{00000000-0002-0000-0000-00002B000000}"/>
    <dataValidation allowBlank="1" showInputMessage="1" showErrorMessage="1" promptTitle="学校の属性を入力してください。" prompt="・専修学校、企業、事業主、NPO、その他（具体的に）記載してください。" sqref="O7" xr:uid="{00000000-0002-0000-0000-00002C000000}"/>
    <dataValidation allowBlank="1" showInputMessage="1" showErrorMessage="1" prompt="写真を添付してください。" sqref="Q30" xr:uid="{00000000-0002-0000-0000-00002D000000}"/>
    <dataValidation allowBlank="1" showInputMessage="1" showErrorMessage="1" promptTitle="契約担当者氏名を入力してください。" prompt="・入力は主担当・副担当の２名までとしてください。_x000a_・氏名は「、」で区切ってください。_x000a_・記入例：山田太郎、鈴木花子" sqref="V7" xr:uid="{00000000-0002-0000-0000-00002E000000}"/>
    <dataValidation type="list" allowBlank="1" showInputMessage="1" showErrorMessage="1" promptTitle="難民受入実績の有無" prompt="ウクライナ避難民に限らず、難民受入の実績がある場合は有_x000a_実績がない場合は無" sqref="Y13" xr:uid="{00000000-0002-0000-0000-00002F000000}">
      <formula1>"有,無"</formula1>
    </dataValidation>
    <dataValidation type="list" allowBlank="1" showInputMessage="1" showErrorMessage="1" promptTitle="母国語でのフォロー体制" prompt="講師に限らず、アルバイト等も含め、訓練生を母国語等でフォローすることができる人材が在籍している場合は有" sqref="Z13:AA13" xr:uid="{00000000-0002-0000-0000-000030000000}">
      <formula1>"有,無"</formula1>
    </dataValidation>
  </dataValidations>
  <pageMargins left="0.39370078740157483" right="0.39370078740157483" top="0.59055118110236227" bottom="0.59055118110236227" header="0.39370078740157483" footer="0.31496062992125984"/>
  <pageSetup paperSize="9" scale="27" orientation="portrait" r:id="rId1"/>
  <headerFooter alignWithMargins="0">
    <oddHeader>&amp;R&amp;10&amp;F</oddHeader>
  </headerFooter>
  <cellWatches>
    <cellWatch r="E13"/>
  </cellWatch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0"/>
  <sheetViews>
    <sheetView showZeros="0" view="pageBreakPreview" zoomScale="80" zoomScaleNormal="100" zoomScaleSheetLayoutView="80" workbookViewId="0">
      <selection activeCell="R28" sqref="R28"/>
    </sheetView>
  </sheetViews>
  <sheetFormatPr defaultRowHeight="13.2"/>
  <cols>
    <col min="1" max="1" width="0.77734375" customWidth="1"/>
    <col min="2" max="2" width="22.33203125" style="1" customWidth="1"/>
    <col min="3" max="14" width="6.33203125" customWidth="1"/>
    <col min="15" max="15" width="1.109375" customWidth="1"/>
  </cols>
  <sheetData>
    <row r="1" spans="1:19" ht="24" customHeight="1">
      <c r="A1" s="1363" t="s">
        <v>650</v>
      </c>
      <c r="B1" s="1363"/>
      <c r="C1" s="1363"/>
      <c r="D1" s="1363"/>
      <c r="E1" s="1363"/>
      <c r="F1" s="1363"/>
      <c r="G1" s="1363"/>
      <c r="H1" s="1363"/>
      <c r="I1" s="1363"/>
      <c r="J1" s="1363"/>
      <c r="K1" s="1363"/>
      <c r="L1" s="1363"/>
      <c r="M1" s="1363"/>
      <c r="N1" s="1363"/>
    </row>
    <row r="2" spans="1:19" ht="12.75" customHeight="1" thickBot="1">
      <c r="A2" s="20"/>
      <c r="B2" s="20"/>
      <c r="C2" s="20"/>
      <c r="D2" s="20"/>
      <c r="E2" s="20"/>
      <c r="F2" s="20"/>
      <c r="G2" s="20"/>
      <c r="H2" s="20"/>
      <c r="I2" s="20"/>
      <c r="J2" s="20"/>
      <c r="K2" s="20"/>
      <c r="L2" s="20"/>
      <c r="M2" s="20"/>
      <c r="N2" s="20"/>
    </row>
    <row r="3" spans="1:19" ht="24" customHeight="1" thickBot="1">
      <c r="A3" s="2" t="s">
        <v>203</v>
      </c>
      <c r="G3" s="3"/>
      <c r="H3" s="3"/>
      <c r="I3" s="1329">
        <f>+入力表!C53</f>
        <v>0</v>
      </c>
      <c r="J3" s="1330"/>
      <c r="K3" s="1330"/>
      <c r="L3" s="1330"/>
      <c r="M3" s="1330"/>
      <c r="N3" s="1331"/>
    </row>
    <row r="4" spans="1:19" ht="10.5" customHeight="1" thickBot="1"/>
    <row r="5" spans="1:19" ht="30" customHeight="1">
      <c r="B5" s="16" t="s">
        <v>65</v>
      </c>
      <c r="C5" s="1364">
        <f>入力表!B7</f>
        <v>0</v>
      </c>
      <c r="D5" s="1365"/>
      <c r="E5" s="1365"/>
      <c r="F5" s="1365"/>
      <c r="G5" s="1365"/>
      <c r="H5" s="1365"/>
      <c r="I5" s="1365"/>
      <c r="J5" s="1365"/>
      <c r="K5" s="1365"/>
      <c r="L5" s="1365"/>
      <c r="M5" s="1365"/>
      <c r="N5" s="1366"/>
      <c r="O5" s="1"/>
    </row>
    <row r="6" spans="1:19" ht="30" customHeight="1">
      <c r="B6" s="753" t="s">
        <v>467</v>
      </c>
      <c r="C6" s="1367">
        <f>入力表!C7</f>
        <v>0</v>
      </c>
      <c r="D6" s="1313"/>
      <c r="E6" s="1313"/>
      <c r="F6" s="1313"/>
      <c r="G6" s="1313"/>
      <c r="H6" s="1313"/>
      <c r="I6" s="1313"/>
      <c r="J6" s="1313"/>
      <c r="K6" s="1313"/>
      <c r="L6" s="1313"/>
      <c r="M6" s="1313"/>
      <c r="N6" s="1315"/>
    </row>
    <row r="7" spans="1:19" ht="20.25" customHeight="1">
      <c r="B7" s="1371" t="s">
        <v>12</v>
      </c>
      <c r="C7" s="1368">
        <f>入力表!D7</f>
        <v>0</v>
      </c>
      <c r="D7" s="1369"/>
      <c r="E7" s="1369"/>
      <c r="F7" s="1369"/>
      <c r="G7" s="1369"/>
      <c r="H7" s="1369"/>
      <c r="I7" s="1369"/>
      <c r="J7" s="1369"/>
      <c r="K7" s="1369"/>
      <c r="L7" s="1369"/>
      <c r="M7" s="1369"/>
      <c r="N7" s="1370"/>
    </row>
    <row r="8" spans="1:19" ht="20.25" customHeight="1">
      <c r="B8" s="1372"/>
      <c r="C8" s="1373">
        <f>入力表!E7</f>
        <v>0</v>
      </c>
      <c r="D8" s="1240"/>
      <c r="E8" s="1374"/>
      <c r="F8" s="1374"/>
      <c r="G8" s="1374"/>
      <c r="H8" s="1374"/>
      <c r="I8" s="1374"/>
      <c r="J8" s="1374"/>
      <c r="K8" s="1374"/>
      <c r="L8" s="1374"/>
      <c r="M8" s="1374"/>
      <c r="N8" s="1375"/>
    </row>
    <row r="9" spans="1:19" ht="24.75" customHeight="1">
      <c r="B9" s="69" t="s">
        <v>31</v>
      </c>
      <c r="C9" s="1332">
        <f>入力表!F7</f>
        <v>0</v>
      </c>
      <c r="D9" s="1333"/>
      <c r="E9" s="1333"/>
      <c r="F9" s="1333"/>
      <c r="G9" s="1333"/>
      <c r="H9" s="1333"/>
      <c r="I9" s="1333"/>
      <c r="J9" s="1333"/>
      <c r="K9" s="1333"/>
      <c r="L9" s="1333"/>
      <c r="M9" s="1333"/>
      <c r="N9" s="1334"/>
    </row>
    <row r="10" spans="1:19" ht="30" customHeight="1">
      <c r="B10" s="120" t="s">
        <v>11</v>
      </c>
      <c r="C10" s="1378">
        <f>入力表!O7</f>
        <v>0</v>
      </c>
      <c r="D10" s="1379"/>
      <c r="E10" s="1379"/>
      <c r="F10" s="1379"/>
      <c r="G10" s="1379"/>
      <c r="H10" s="1379"/>
      <c r="I10" s="1379"/>
      <c r="J10" s="1379"/>
      <c r="K10" s="1379"/>
      <c r="L10" s="1379"/>
      <c r="M10" s="1379"/>
      <c r="N10" s="1380"/>
    </row>
    <row r="11" spans="1:19" ht="36" customHeight="1">
      <c r="B11" s="15" t="s">
        <v>59</v>
      </c>
      <c r="C11" s="1367">
        <f>入力表!P7</f>
        <v>0</v>
      </c>
      <c r="D11" s="1313"/>
      <c r="E11" s="1313"/>
      <c r="F11" s="1313"/>
      <c r="G11" s="1313"/>
      <c r="H11" s="1313"/>
      <c r="I11" s="1313"/>
      <c r="J11" s="1313"/>
      <c r="K11" s="1313"/>
      <c r="L11" s="1313"/>
      <c r="M11" s="1313"/>
      <c r="N11" s="1315"/>
    </row>
    <row r="12" spans="1:19" ht="28.5" customHeight="1">
      <c r="B12" s="754" t="s">
        <v>480</v>
      </c>
      <c r="C12" s="1367">
        <f>入力表!Q7</f>
        <v>0</v>
      </c>
      <c r="D12" s="1313"/>
      <c r="E12" s="1313"/>
      <c r="F12" s="1313"/>
      <c r="G12" s="1313"/>
      <c r="H12" s="1313"/>
      <c r="I12" s="1313"/>
      <c r="J12" s="1313"/>
      <c r="K12" s="1313"/>
      <c r="L12" s="1313"/>
      <c r="M12" s="1313"/>
      <c r="N12" s="1315"/>
    </row>
    <row r="13" spans="1:19" ht="30" customHeight="1">
      <c r="B13" s="1376" t="s">
        <v>22</v>
      </c>
      <c r="C13" s="1381" t="s">
        <v>197</v>
      </c>
      <c r="D13" s="1382"/>
      <c r="E13" s="1383">
        <f>入力表!R7</f>
        <v>0</v>
      </c>
      <c r="F13" s="1384"/>
      <c r="G13" s="1321"/>
      <c r="H13" s="1321"/>
      <c r="I13" s="1385"/>
      <c r="J13" s="1385"/>
      <c r="K13" s="1385"/>
      <c r="L13" s="1385"/>
      <c r="M13" s="1385"/>
      <c r="N13" s="1386"/>
      <c r="O13" s="12"/>
      <c r="P13" s="5"/>
      <c r="Q13" s="5"/>
      <c r="R13" s="5"/>
      <c r="S13" s="5"/>
    </row>
    <row r="14" spans="1:19" ht="30" customHeight="1">
      <c r="B14" s="1377"/>
      <c r="C14" s="1340" t="s">
        <v>20</v>
      </c>
      <c r="D14" s="1341"/>
      <c r="E14" s="1348">
        <f>入力表!S7</f>
        <v>0</v>
      </c>
      <c r="F14" s="1349"/>
      <c r="G14" s="1349"/>
      <c r="H14" s="1349"/>
      <c r="I14" s="1349"/>
      <c r="J14" s="1349"/>
      <c r="K14" s="1349"/>
      <c r="L14" s="1349"/>
      <c r="M14" s="1349"/>
      <c r="N14" s="1350"/>
    </row>
    <row r="15" spans="1:19" ht="30" customHeight="1">
      <c r="B15" s="1377"/>
      <c r="C15" s="1340" t="s">
        <v>21</v>
      </c>
      <c r="D15" s="1341"/>
      <c r="E15" s="1348">
        <f>入力表!T7</f>
        <v>0</v>
      </c>
      <c r="F15" s="1349"/>
      <c r="G15" s="1349"/>
      <c r="H15" s="1349"/>
      <c r="I15" s="1349"/>
      <c r="J15" s="1349"/>
      <c r="K15" s="1349"/>
      <c r="L15" s="1349"/>
      <c r="M15" s="1349"/>
      <c r="N15" s="1350"/>
    </row>
    <row r="16" spans="1:19" ht="30" customHeight="1">
      <c r="B16" s="1377"/>
      <c r="C16" s="1354" t="s">
        <v>205</v>
      </c>
      <c r="D16" s="1355"/>
      <c r="E16" s="1351">
        <f>入力表!U7</f>
        <v>0</v>
      </c>
      <c r="F16" s="1352"/>
      <c r="G16" s="1352"/>
      <c r="H16" s="1352"/>
      <c r="I16" s="1352"/>
      <c r="J16" s="1352"/>
      <c r="K16" s="1352"/>
      <c r="L16" s="1352"/>
      <c r="M16" s="1352"/>
      <c r="N16" s="1353"/>
    </row>
    <row r="17" spans="2:25" ht="27" customHeight="1">
      <c r="B17" s="1417" t="s">
        <v>359</v>
      </c>
      <c r="C17" s="1420" t="s">
        <v>315</v>
      </c>
      <c r="D17" s="1421"/>
      <c r="E17" s="1356">
        <f>入力表!V7</f>
        <v>0</v>
      </c>
      <c r="F17" s="1357"/>
      <c r="G17" s="1358"/>
      <c r="H17" s="1358"/>
      <c r="I17" s="1359"/>
      <c r="J17" s="1359"/>
      <c r="K17" s="1359"/>
      <c r="L17" s="1359"/>
      <c r="M17" s="1359"/>
      <c r="N17" s="1360"/>
      <c r="O17" s="5"/>
      <c r="P17" s="5"/>
      <c r="Q17" s="5"/>
      <c r="R17" s="5"/>
      <c r="S17" s="5"/>
    </row>
    <row r="18" spans="2:25" ht="27" customHeight="1">
      <c r="B18" s="1418"/>
      <c r="C18" s="1361" t="s">
        <v>316</v>
      </c>
      <c r="D18" s="1362"/>
      <c r="E18" s="1295">
        <f>入力表!W7</f>
        <v>0</v>
      </c>
      <c r="F18" s="1296"/>
      <c r="G18" s="1296"/>
      <c r="H18" s="1296"/>
      <c r="I18" s="1296"/>
      <c r="J18" s="1296"/>
      <c r="K18" s="1296"/>
      <c r="L18" s="1296"/>
      <c r="M18" s="1296"/>
      <c r="N18" s="1297"/>
    </row>
    <row r="19" spans="2:25" ht="27" customHeight="1">
      <c r="B19" s="1419"/>
      <c r="C19" s="1335" t="s">
        <v>318</v>
      </c>
      <c r="D19" s="1336"/>
      <c r="E19" s="1337">
        <f>入力表!X7</f>
        <v>0</v>
      </c>
      <c r="F19" s="1338"/>
      <c r="G19" s="1338"/>
      <c r="H19" s="1338"/>
      <c r="I19" s="1338"/>
      <c r="J19" s="1338"/>
      <c r="K19" s="1338"/>
      <c r="L19" s="1338"/>
      <c r="M19" s="1338"/>
      <c r="N19" s="1339"/>
    </row>
    <row r="20" spans="2:25" ht="36" customHeight="1" thickBot="1">
      <c r="B20" s="17" t="s">
        <v>387</v>
      </c>
      <c r="C20" s="1304">
        <f>入力表!B13</f>
        <v>0</v>
      </c>
      <c r="D20" s="1305"/>
      <c r="E20" s="1305"/>
      <c r="F20" s="1305"/>
      <c r="G20" s="1261" t="s">
        <v>196</v>
      </c>
      <c r="H20" s="1261"/>
      <c r="I20" s="1261"/>
      <c r="J20" s="1261"/>
      <c r="K20" s="1261"/>
      <c r="L20" s="1261"/>
      <c r="M20" s="1261"/>
      <c r="N20" s="1389"/>
    </row>
    <row r="21" spans="2:25" ht="30" customHeight="1" thickTop="1" thickBot="1">
      <c r="B21" s="995" t="s">
        <v>505</v>
      </c>
      <c r="C21" s="1424">
        <f>入力表!C13</f>
        <v>0</v>
      </c>
      <c r="D21" s="1423"/>
      <c r="E21" s="1403" t="s">
        <v>67</v>
      </c>
      <c r="F21" s="1404"/>
      <c r="G21" s="1402" t="s">
        <v>320</v>
      </c>
      <c r="H21" s="1402"/>
      <c r="I21" s="1400">
        <f>入力表!D13</f>
        <v>0</v>
      </c>
      <c r="J21" s="1400"/>
      <c r="K21" s="1402" t="s">
        <v>321</v>
      </c>
      <c r="L21" s="1402"/>
      <c r="M21" s="1400">
        <f>入力表!E13</f>
        <v>0</v>
      </c>
      <c r="N21" s="1401"/>
    </row>
    <row r="22" spans="2:25" ht="30" customHeight="1" thickTop="1" thickBot="1">
      <c r="B22" s="994" t="s">
        <v>364</v>
      </c>
      <c r="C22" s="1422">
        <f>入力表!F13</f>
        <v>0</v>
      </c>
      <c r="D22" s="1423"/>
      <c r="E22" s="1403" t="s">
        <v>67</v>
      </c>
      <c r="F22" s="1405"/>
      <c r="G22" s="1346" t="s">
        <v>704</v>
      </c>
      <c r="H22" s="1347"/>
      <c r="I22" s="1347"/>
      <c r="J22" s="1347"/>
      <c r="K22" s="1344">
        <f>入力表!D15</f>
        <v>0</v>
      </c>
      <c r="L22" s="1345"/>
      <c r="M22" s="1407" t="s">
        <v>615</v>
      </c>
      <c r="N22" s="1408"/>
      <c r="R22" s="988"/>
      <c r="S22" s="988"/>
      <c r="T22" s="989"/>
      <c r="U22" s="989"/>
      <c r="V22" s="990"/>
      <c r="W22" s="990"/>
      <c r="X22" s="991"/>
      <c r="Y22" s="991"/>
    </row>
    <row r="23" spans="2:25" ht="30" customHeight="1" thickTop="1">
      <c r="B23" s="17" t="s">
        <v>27</v>
      </c>
      <c r="C23" s="1427" t="s">
        <v>181</v>
      </c>
      <c r="D23" s="1410"/>
      <c r="E23" s="1398">
        <f>入力表!G13</f>
        <v>0</v>
      </c>
      <c r="F23" s="1399"/>
      <c r="G23" s="1409" t="s">
        <v>182</v>
      </c>
      <c r="H23" s="1410"/>
      <c r="I23" s="1398">
        <f>入力表!H13</f>
        <v>0</v>
      </c>
      <c r="J23" s="1399"/>
      <c r="K23" s="1342" t="s">
        <v>121</v>
      </c>
      <c r="L23" s="1343"/>
      <c r="M23" s="1398">
        <f>入力表!I13</f>
        <v>0</v>
      </c>
      <c r="N23" s="1406"/>
    </row>
    <row r="24" spans="2:25" ht="36" customHeight="1">
      <c r="B24" s="1371" t="s">
        <v>78</v>
      </c>
      <c r="C24" s="1428" t="s">
        <v>372</v>
      </c>
      <c r="D24" s="1324"/>
      <c r="E24" s="1293">
        <f>入力表!J13</f>
        <v>0</v>
      </c>
      <c r="F24" s="1294"/>
      <c r="G24" s="1321" t="s">
        <v>19</v>
      </c>
      <c r="H24" s="1322"/>
      <c r="I24" s="1323" t="s">
        <v>371</v>
      </c>
      <c r="J24" s="1324"/>
      <c r="K24" s="1325">
        <f>入力表!K13</f>
        <v>0</v>
      </c>
      <c r="L24" s="1326"/>
      <c r="M24" s="1327" t="s">
        <v>19</v>
      </c>
      <c r="N24" s="1328"/>
    </row>
    <row r="25" spans="2:25" ht="36" customHeight="1">
      <c r="B25" s="1425"/>
      <c r="C25" s="1429" t="s">
        <v>363</v>
      </c>
      <c r="D25" s="1430"/>
      <c r="E25" s="1318">
        <f>入力表!L13</f>
        <v>0</v>
      </c>
      <c r="F25" s="1319"/>
      <c r="G25" s="1319"/>
      <c r="H25" s="1319"/>
      <c r="I25" s="1319"/>
      <c r="J25" s="1319"/>
      <c r="K25" s="1319"/>
      <c r="L25" s="1319"/>
      <c r="M25" s="1319"/>
      <c r="N25" s="1320"/>
    </row>
    <row r="26" spans="2:25" ht="36" customHeight="1">
      <c r="B26" s="1425"/>
      <c r="C26" s="1431" t="s">
        <v>360</v>
      </c>
      <c r="D26" s="1432"/>
      <c r="E26" s="1387" t="s">
        <v>369</v>
      </c>
      <c r="F26" s="1388"/>
      <c r="G26" s="1390">
        <f>入力表!Y7</f>
        <v>0</v>
      </c>
      <c r="H26" s="1391"/>
      <c r="I26" s="433" t="s">
        <v>362</v>
      </c>
      <c r="J26" s="1392">
        <f>入力表!Z7</f>
        <v>0</v>
      </c>
      <c r="K26" s="1393"/>
      <c r="L26" s="1393"/>
      <c r="M26" s="1393"/>
      <c r="N26" s="1394"/>
    </row>
    <row r="27" spans="2:25" ht="36" customHeight="1">
      <c r="B27" s="1416"/>
      <c r="C27" s="1427"/>
      <c r="D27" s="1433"/>
      <c r="E27" s="1436" t="s">
        <v>361</v>
      </c>
      <c r="F27" s="1437"/>
      <c r="G27" s="1395">
        <f>入力表!AA7</f>
        <v>0</v>
      </c>
      <c r="H27" s="1396"/>
      <c r="I27" s="1396"/>
      <c r="J27" s="1396"/>
      <c r="K27" s="1396"/>
      <c r="L27" s="1396"/>
      <c r="M27" s="1396"/>
      <c r="N27" s="1397"/>
    </row>
    <row r="28" spans="2:25" ht="30" customHeight="1">
      <c r="B28" s="17" t="s">
        <v>122</v>
      </c>
      <c r="C28" s="1426">
        <f>入力表!M13</f>
        <v>0</v>
      </c>
      <c r="D28" s="1317"/>
      <c r="E28" s="1313" t="s">
        <v>19</v>
      </c>
      <c r="F28" s="1314"/>
      <c r="G28" s="1434" t="s">
        <v>270</v>
      </c>
      <c r="H28" s="1233"/>
      <c r="I28" s="1233"/>
      <c r="J28" s="1435"/>
      <c r="K28" s="1316">
        <f>+入力表!N13</f>
        <v>0</v>
      </c>
      <c r="L28" s="1317"/>
      <c r="M28" s="1313" t="s">
        <v>19</v>
      </c>
      <c r="N28" s="1315"/>
    </row>
    <row r="29" spans="2:25" ht="30" customHeight="1">
      <c r="B29" s="1371" t="s">
        <v>35</v>
      </c>
      <c r="C29" s="1124" t="s">
        <v>349</v>
      </c>
      <c r="D29" s="1125" t="str">
        <f>IF(入力表!O13="可","可","不可")</f>
        <v>不可</v>
      </c>
      <c r="E29" s="1126" t="s">
        <v>350</v>
      </c>
      <c r="F29" s="1127" t="str">
        <f>IF(入力表!P13="可","可","不可")</f>
        <v>不可</v>
      </c>
      <c r="G29" s="1126" t="s">
        <v>351</v>
      </c>
      <c r="H29" s="1127" t="str">
        <f>IF(入力表!Q13="可","可","不可")</f>
        <v>不可</v>
      </c>
      <c r="I29" s="1128" t="s">
        <v>352</v>
      </c>
      <c r="J29" s="1125" t="str">
        <f>IF(入力表!R13="可","可","不可")</f>
        <v>不可</v>
      </c>
      <c r="K29" s="1126" t="s">
        <v>471</v>
      </c>
      <c r="L29" s="1127" t="str">
        <f>IF(入力表!S13="可","可","不可")</f>
        <v>不可</v>
      </c>
      <c r="M29" s="1129" t="s">
        <v>625</v>
      </c>
      <c r="N29" s="1130" t="str">
        <f>IF(入力表!T13="可","可","不可")</f>
        <v>不可</v>
      </c>
      <c r="O29" s="333"/>
      <c r="P29" s="3"/>
    </row>
    <row r="30" spans="2:25" ht="30" customHeight="1" thickBot="1">
      <c r="B30" s="1416"/>
      <c r="C30" s="992" t="s">
        <v>625</v>
      </c>
      <c r="D30" s="944" t="str">
        <f>IF(入力表!U13="可","可","不可")</f>
        <v>不可</v>
      </c>
      <c r="E30" s="1131" t="s">
        <v>626</v>
      </c>
      <c r="F30" s="1132" t="str">
        <f>IF(入力表!V13="可","可","不可")</f>
        <v>不可</v>
      </c>
      <c r="G30" s="998" t="s">
        <v>353</v>
      </c>
      <c r="H30" s="999" t="str">
        <f>IF(入力表!W13="可","可","不可")</f>
        <v>不可</v>
      </c>
      <c r="I30" s="1131" t="s">
        <v>354</v>
      </c>
      <c r="J30" s="1132" t="s">
        <v>354</v>
      </c>
      <c r="K30" s="1133" t="s">
        <v>354</v>
      </c>
      <c r="L30" s="1134" t="s">
        <v>354</v>
      </c>
      <c r="M30" s="1135" t="s">
        <v>354</v>
      </c>
      <c r="N30" s="1136" t="s">
        <v>354</v>
      </c>
    </row>
    <row r="31" spans="2:25" ht="30" customHeight="1" thickTop="1" thickBot="1">
      <c r="B31" s="1087" t="s">
        <v>581</v>
      </c>
      <c r="C31" s="993">
        <f>入力表!X13</f>
        <v>0</v>
      </c>
      <c r="D31" s="1309" t="str">
        <f>IF(入力表!$X$13="有","取得年月日",IF(入力表!$X$13="予定","予定年月日",IF(入力表!$X$13="ISO","有効期限","提案不可")))</f>
        <v>提案不可</v>
      </c>
      <c r="E31" s="1310"/>
      <c r="F31" s="1311" t="s">
        <v>603</v>
      </c>
      <c r="G31" s="1307"/>
      <c r="H31" s="1308"/>
      <c r="I31" s="1312" t="str">
        <f>IF(入力表!$X$13="有","受講者氏名",IF(入力表!$X$13="予定","受講予定者名",IF(入力表!$X$13="ISO","―","")))</f>
        <v/>
      </c>
      <c r="J31" s="1310"/>
      <c r="K31" s="1306" t="str">
        <f>IF(入力表!$X$13="有","※受講者氏名を入力",IF(入力表!$X$13="予定","※受講予定者名を入力",IF(入力表!$X$13="ISO","―","")))</f>
        <v/>
      </c>
      <c r="L31" s="1307"/>
      <c r="M31" s="1307" t="str">
        <f>IF(入力表!$X$13="有","取得年月日",IF(入力表!$X$13="予定","予定年月日",IF(入力表!$X$13="ISO","有効期限","提案不可")))</f>
        <v>提案不可</v>
      </c>
      <c r="N31" s="1308"/>
    </row>
    <row r="32" spans="2:25" ht="30" customHeight="1" thickTop="1">
      <c r="B32" s="1137" t="s">
        <v>718</v>
      </c>
      <c r="C32" s="1411">
        <f>入力表!Y13</f>
        <v>0</v>
      </c>
      <c r="D32" s="1412"/>
      <c r="E32" s="1413"/>
      <c r="F32" s="1414"/>
      <c r="G32" s="1414"/>
      <c r="H32" s="1414"/>
      <c r="I32" s="1414"/>
      <c r="J32" s="1415"/>
      <c r="K32" s="1415"/>
      <c r="L32" s="1008"/>
      <c r="M32" s="1008"/>
      <c r="N32" s="1091"/>
    </row>
    <row r="33" spans="2:14" ht="30" customHeight="1" thickBot="1">
      <c r="B33" s="1138" t="s">
        <v>719</v>
      </c>
      <c r="C33" s="1298" t="s">
        <v>681</v>
      </c>
      <c r="D33" s="1299"/>
      <c r="E33" s="1299"/>
      <c r="F33" s="1300">
        <f>入力表!Z13</f>
        <v>0</v>
      </c>
      <c r="G33" s="1299"/>
      <c r="H33" s="1301"/>
      <c r="I33" s="1300" t="s">
        <v>682</v>
      </c>
      <c r="J33" s="1299"/>
      <c r="K33" s="1301"/>
      <c r="L33" s="1302">
        <f>入力表!AA13</f>
        <v>0</v>
      </c>
      <c r="M33" s="1302"/>
      <c r="N33" s="1303"/>
    </row>
    <row r="34" spans="2:14" ht="30" customHeight="1">
      <c r="B34" s="7"/>
    </row>
    <row r="35" spans="2:14" ht="30" customHeight="1">
      <c r="B35" s="7"/>
    </row>
    <row r="36" spans="2:14" ht="30" customHeight="1">
      <c r="B36" s="7"/>
    </row>
    <row r="37" spans="2:14" ht="30" customHeight="1">
      <c r="B37" s="7"/>
    </row>
    <row r="38" spans="2:14" ht="30" customHeight="1">
      <c r="B38" s="7"/>
    </row>
    <row r="39" spans="2:14" ht="30" customHeight="1">
      <c r="B39" s="7"/>
    </row>
    <row r="40" spans="2:14" ht="30" customHeight="1">
      <c r="B40" s="7"/>
    </row>
    <row r="41" spans="2:14" ht="30" customHeight="1">
      <c r="B41" s="7"/>
    </row>
    <row r="42" spans="2:14" ht="30" customHeight="1">
      <c r="B42" s="7"/>
    </row>
    <row r="43" spans="2:14">
      <c r="B43" s="7"/>
    </row>
    <row r="44" spans="2:14">
      <c r="B44" s="7"/>
    </row>
    <row r="45" spans="2:14">
      <c r="B45" s="7"/>
    </row>
    <row r="46" spans="2:14">
      <c r="B46" s="7"/>
    </row>
    <row r="47" spans="2:14">
      <c r="B47" s="7"/>
    </row>
    <row r="48" spans="2:14">
      <c r="B48" s="7"/>
    </row>
    <row r="49" spans="2:2">
      <c r="B49" s="7"/>
    </row>
    <row r="50" spans="2:2">
      <c r="B50" s="7"/>
    </row>
  </sheetData>
  <sheetProtection formatCells="0" formatColumns="0" formatRows="0"/>
  <mergeCells count="79">
    <mergeCell ref="C32:D32"/>
    <mergeCell ref="E32:I32"/>
    <mergeCell ref="J32:K32"/>
    <mergeCell ref="B29:B30"/>
    <mergeCell ref="B17:B19"/>
    <mergeCell ref="C17:D17"/>
    <mergeCell ref="C22:D22"/>
    <mergeCell ref="C21:D21"/>
    <mergeCell ref="B24:B27"/>
    <mergeCell ref="C28:D28"/>
    <mergeCell ref="C23:D23"/>
    <mergeCell ref="C24:D24"/>
    <mergeCell ref="C25:D25"/>
    <mergeCell ref="C26:D27"/>
    <mergeCell ref="G28:J28"/>
    <mergeCell ref="E27:F27"/>
    <mergeCell ref="E26:F26"/>
    <mergeCell ref="I20:N20"/>
    <mergeCell ref="G26:H26"/>
    <mergeCell ref="J26:N26"/>
    <mergeCell ref="G27:N27"/>
    <mergeCell ref="E23:F23"/>
    <mergeCell ref="M21:N21"/>
    <mergeCell ref="K21:L21"/>
    <mergeCell ref="I21:J21"/>
    <mergeCell ref="E21:F21"/>
    <mergeCell ref="E22:F22"/>
    <mergeCell ref="G21:H21"/>
    <mergeCell ref="M23:N23"/>
    <mergeCell ref="I23:J23"/>
    <mergeCell ref="M22:N22"/>
    <mergeCell ref="G23:H23"/>
    <mergeCell ref="C18:D18"/>
    <mergeCell ref="A1:N1"/>
    <mergeCell ref="C5:N5"/>
    <mergeCell ref="C6:N6"/>
    <mergeCell ref="C7:N7"/>
    <mergeCell ref="B7:B8"/>
    <mergeCell ref="C8:N8"/>
    <mergeCell ref="B13:B16"/>
    <mergeCell ref="C10:N10"/>
    <mergeCell ref="C12:N12"/>
    <mergeCell ref="C11:N11"/>
    <mergeCell ref="C13:D13"/>
    <mergeCell ref="C14:D14"/>
    <mergeCell ref="E13:N13"/>
    <mergeCell ref="E14:N14"/>
    <mergeCell ref="G24:H24"/>
    <mergeCell ref="I24:J24"/>
    <mergeCell ref="K24:L24"/>
    <mergeCell ref="M24:N24"/>
    <mergeCell ref="I3:N3"/>
    <mergeCell ref="C9:N9"/>
    <mergeCell ref="C19:D19"/>
    <mergeCell ref="E19:N19"/>
    <mergeCell ref="C15:D15"/>
    <mergeCell ref="K23:L23"/>
    <mergeCell ref="K22:L22"/>
    <mergeCell ref="G22:J22"/>
    <mergeCell ref="E15:N15"/>
    <mergeCell ref="E16:N16"/>
    <mergeCell ref="C16:D16"/>
    <mergeCell ref="E17:N17"/>
    <mergeCell ref="E24:F24"/>
    <mergeCell ref="E18:N18"/>
    <mergeCell ref="C33:E33"/>
    <mergeCell ref="F33:H33"/>
    <mergeCell ref="I33:K33"/>
    <mergeCell ref="L33:N33"/>
    <mergeCell ref="G20:H20"/>
    <mergeCell ref="C20:F20"/>
    <mergeCell ref="K31:N31"/>
    <mergeCell ref="D31:E31"/>
    <mergeCell ref="F31:H31"/>
    <mergeCell ref="I31:J31"/>
    <mergeCell ref="E28:F28"/>
    <mergeCell ref="M28:N28"/>
    <mergeCell ref="K28:L28"/>
    <mergeCell ref="E25:N25"/>
  </mergeCells>
  <phoneticPr fontId="2"/>
  <conditionalFormatting sqref="C20">
    <cfRule type="cellIs" dxfId="62" priority="4" stopIfTrue="1" operator="greaterThan">
      <formula>90000</formula>
    </cfRule>
  </conditionalFormatting>
  <conditionalFormatting sqref="C21:D21">
    <cfRule type="cellIs" dxfId="61" priority="5" stopIfTrue="1" operator="lessThan">
      <formula>600</formula>
    </cfRule>
  </conditionalFormatting>
  <dataValidations count="1">
    <dataValidation type="custom" allowBlank="1" showInputMessage="1" showErrorMessage="1" sqref="I3:N3 C5:N12 E13:N16 C20:F20 I21:J21 M21:N21 C21:D22 I23:J23 M23:N23 E23:F24 K24:L24 E25:N25 H29:H30 F29:F30 D29:D30 C28:D28 K28:L28 J29 L29 N29" xr:uid="{00000000-0002-0000-0100-000000000000}">
      <formula1>""</formula1>
    </dataValidation>
  </dataValidations>
  <printOptions horizontalCentered="1"/>
  <pageMargins left="0.39370078740157483" right="0.39370078740157483" top="0.59055118110236227" bottom="0.59055118110236227" header="0.39370078740157483" footer="0.31496062992125984"/>
  <pageSetup paperSize="9" scale="86" orientation="portrait" r:id="rId1"/>
  <headerFooter alignWithMargins="0">
    <oddHeader>&amp;R&amp;10&amp;F</oddHeader>
  </headerFooter>
  <ignoredErrors>
    <ignoredError sqref="E17:E19"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2" id="{365F461E-DA1E-48B7-993D-9BDD81C6F13E}">
            <xm:f>入力表!$X$13="無"</xm:f>
            <x14:dxf>
              <font>
                <color theme="0"/>
              </font>
              <fill>
                <patternFill>
                  <bgColor rgb="FFFF0000"/>
                </patternFill>
              </fill>
            </x14:dxf>
          </x14:cfRule>
          <xm:sqref>D31 F31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186"/>
  <sheetViews>
    <sheetView showZeros="0" view="pageBreakPreview" zoomScale="70" zoomScaleNormal="100" zoomScaleSheetLayoutView="70" workbookViewId="0">
      <selection activeCell="J14" sqref="J14"/>
    </sheetView>
  </sheetViews>
  <sheetFormatPr defaultColWidth="9" defaultRowHeight="13.2"/>
  <cols>
    <col min="1" max="1" width="2.77734375" style="546" customWidth="1"/>
    <col min="2" max="2" width="11.109375" style="546" customWidth="1"/>
    <col min="3" max="3" width="6.6640625" style="547" customWidth="1"/>
    <col min="4" max="4" width="7.77734375" style="547" customWidth="1"/>
    <col min="5" max="5" width="14.33203125" style="546" customWidth="1"/>
    <col min="6" max="6" width="14.33203125" style="547" customWidth="1"/>
    <col min="7" max="14" width="6.6640625" style="547" customWidth="1"/>
    <col min="15" max="15" width="12.6640625" style="546" customWidth="1"/>
    <col min="16" max="16" width="8.6640625" style="548" customWidth="1"/>
    <col min="17" max="17" width="8.21875" style="546" customWidth="1"/>
    <col min="18" max="19" width="3.109375" style="546" customWidth="1"/>
    <col min="20" max="20" width="3.109375" style="548" customWidth="1"/>
    <col min="21" max="21" width="3.109375" style="546" customWidth="1"/>
    <col min="22" max="41" width="10.77734375" style="546" hidden="1" customWidth="1"/>
    <col min="42" max="62" width="10.77734375" style="546" customWidth="1"/>
    <col min="63" max="63" width="3.109375" style="546" customWidth="1"/>
    <col min="64" max="16384" width="9" style="546"/>
  </cols>
  <sheetData>
    <row r="1" spans="1:63" ht="16.2">
      <c r="A1" s="2" t="s">
        <v>442</v>
      </c>
    </row>
    <row r="2" spans="1:63" ht="15" customHeight="1" thickBot="1">
      <c r="V2" s="546" t="s">
        <v>582</v>
      </c>
      <c r="W2" s="546" t="s">
        <v>583</v>
      </c>
      <c r="X2" s="546" t="s">
        <v>584</v>
      </c>
      <c r="Y2" s="546" t="s">
        <v>585</v>
      </c>
      <c r="Z2" s="546" t="s">
        <v>608</v>
      </c>
      <c r="AA2" s="546" t="s">
        <v>586</v>
      </c>
      <c r="AB2" s="546" t="s">
        <v>587</v>
      </c>
      <c r="AC2" s="546" t="s">
        <v>607</v>
      </c>
      <c r="AD2" s="546" t="s">
        <v>588</v>
      </c>
      <c r="AE2" s="926" t="s">
        <v>590</v>
      </c>
      <c r="AF2" s="976" t="s">
        <v>606</v>
      </c>
      <c r="AG2" s="924" t="s">
        <v>591</v>
      </c>
      <c r="AH2" s="924" t="s">
        <v>592</v>
      </c>
      <c r="AI2" s="557" t="s">
        <v>589</v>
      </c>
      <c r="AJ2" s="557" t="s">
        <v>597</v>
      </c>
      <c r="AK2" s="924" t="s">
        <v>593</v>
      </c>
      <c r="AL2" s="924" t="s">
        <v>594</v>
      </c>
      <c r="AM2" s="924" t="s">
        <v>595</v>
      </c>
      <c r="AN2" s="924" t="s">
        <v>596</v>
      </c>
    </row>
    <row r="3" spans="1:63" ht="28.5" customHeight="1" thickBot="1">
      <c r="B3" s="1454" t="s">
        <v>458</v>
      </c>
      <c r="C3" s="1452"/>
      <c r="D3" s="1453"/>
      <c r="E3" s="1090" t="s">
        <v>125</v>
      </c>
      <c r="F3" s="1451">
        <f>入力表!AB13</f>
        <v>0</v>
      </c>
      <c r="G3" s="1452"/>
      <c r="H3" s="1454" t="s">
        <v>124</v>
      </c>
      <c r="I3" s="1455"/>
      <c r="J3" s="1451">
        <f>入力表!AC13</f>
        <v>0</v>
      </c>
      <c r="K3" s="1452"/>
      <c r="L3" s="1452"/>
      <c r="M3" s="1452"/>
      <c r="N3" s="1453"/>
      <c r="O3" s="549"/>
      <c r="P3" s="546"/>
      <c r="T3" s="547"/>
      <c r="V3" s="546" t="s">
        <v>613</v>
      </c>
      <c r="W3" s="546" t="s">
        <v>614</v>
      </c>
    </row>
    <row r="4" spans="1:63" ht="10.5" customHeight="1"/>
    <row r="5" spans="1:63" ht="20.25" customHeight="1">
      <c r="B5" s="546" t="s">
        <v>443</v>
      </c>
      <c r="C5" s="550"/>
      <c r="D5" s="551"/>
    </row>
    <row r="6" spans="1:63" ht="9.75" customHeight="1" thickBot="1"/>
    <row r="7" spans="1:63" ht="57" customHeight="1" thickBot="1">
      <c r="B7" s="552" t="s">
        <v>612</v>
      </c>
      <c r="C7" s="554" t="s">
        <v>531</v>
      </c>
      <c r="D7" s="554" t="s">
        <v>444</v>
      </c>
      <c r="E7" s="554" t="s">
        <v>445</v>
      </c>
      <c r="F7" s="554" t="s">
        <v>15</v>
      </c>
      <c r="G7" s="553" t="s">
        <v>14</v>
      </c>
      <c r="H7" s="554" t="s">
        <v>446</v>
      </c>
      <c r="I7" s="554" t="s">
        <v>447</v>
      </c>
      <c r="J7" s="645" t="s">
        <v>461</v>
      </c>
      <c r="K7" s="645" t="s">
        <v>462</v>
      </c>
      <c r="L7" s="645" t="s">
        <v>463</v>
      </c>
      <c r="M7" s="554" t="s">
        <v>448</v>
      </c>
      <c r="N7" s="553" t="s">
        <v>41</v>
      </c>
      <c r="O7" s="553" t="s">
        <v>40</v>
      </c>
      <c r="P7" s="555" t="s">
        <v>450</v>
      </c>
      <c r="Q7" s="649" t="s">
        <v>449</v>
      </c>
      <c r="T7" s="546"/>
    </row>
    <row r="8" spans="1:63" ht="21.9" customHeight="1">
      <c r="A8" s="1456" t="s">
        <v>126</v>
      </c>
      <c r="B8" s="650" t="s">
        <v>609</v>
      </c>
      <c r="C8" s="651" t="s">
        <v>536</v>
      </c>
      <c r="D8" s="652" t="s">
        <v>455</v>
      </c>
      <c r="E8" s="653" t="s">
        <v>535</v>
      </c>
      <c r="F8" s="654" t="s">
        <v>452</v>
      </c>
      <c r="G8" s="652">
        <v>30</v>
      </c>
      <c r="H8" s="652">
        <v>60</v>
      </c>
      <c r="I8" s="652">
        <v>30</v>
      </c>
      <c r="J8" s="652">
        <v>20</v>
      </c>
      <c r="K8" s="652">
        <v>5</v>
      </c>
      <c r="L8" s="652">
        <v>15</v>
      </c>
      <c r="M8" s="652" t="s">
        <v>127</v>
      </c>
      <c r="N8" s="652" t="s">
        <v>453</v>
      </c>
      <c r="O8" s="655" t="s">
        <v>509</v>
      </c>
      <c r="P8" s="661">
        <v>4.3</v>
      </c>
      <c r="Q8" s="646">
        <f t="shared" ref="Q8:Q30" si="0">(L8+K8)/(J8+K8)*100</f>
        <v>80</v>
      </c>
      <c r="T8" s="546"/>
    </row>
    <row r="9" spans="1:63" ht="21.9" customHeight="1">
      <c r="A9" s="1456"/>
      <c r="B9" s="656" t="s">
        <v>611</v>
      </c>
      <c r="C9" s="657" t="s">
        <v>532</v>
      </c>
      <c r="D9" s="658" t="s">
        <v>534</v>
      </c>
      <c r="E9" s="659" t="s">
        <v>451</v>
      </c>
      <c r="F9" s="659" t="s">
        <v>469</v>
      </c>
      <c r="G9" s="658">
        <v>25</v>
      </c>
      <c r="H9" s="658">
        <v>50</v>
      </c>
      <c r="I9" s="658">
        <v>25</v>
      </c>
      <c r="J9" s="658">
        <v>15</v>
      </c>
      <c r="K9" s="658">
        <v>8</v>
      </c>
      <c r="L9" s="658">
        <v>13</v>
      </c>
      <c r="M9" s="658" t="s">
        <v>127</v>
      </c>
      <c r="N9" s="658" t="s">
        <v>453</v>
      </c>
      <c r="O9" s="660" t="s">
        <v>454</v>
      </c>
      <c r="P9" s="661">
        <v>4.3</v>
      </c>
      <c r="Q9" s="647">
        <f t="shared" si="0"/>
        <v>91.304347826086953</v>
      </c>
      <c r="T9" s="546"/>
    </row>
    <row r="10" spans="1:63" s="557" customFormat="1" ht="23.1" customHeight="1" thickBot="1">
      <c r="A10" s="1457"/>
      <c r="B10" s="662" t="s">
        <v>610</v>
      </c>
      <c r="C10" s="663" t="s">
        <v>533</v>
      </c>
      <c r="D10" s="664" t="s">
        <v>508</v>
      </c>
      <c r="E10" s="665" t="s">
        <v>456</v>
      </c>
      <c r="F10" s="665" t="s">
        <v>470</v>
      </c>
      <c r="G10" s="664">
        <v>30</v>
      </c>
      <c r="H10" s="664">
        <v>60</v>
      </c>
      <c r="I10" s="664">
        <v>30</v>
      </c>
      <c r="J10" s="664">
        <v>20</v>
      </c>
      <c r="K10" s="664">
        <v>8</v>
      </c>
      <c r="L10" s="664">
        <v>19</v>
      </c>
      <c r="M10" s="664" t="s">
        <v>455</v>
      </c>
      <c r="N10" s="665" t="s">
        <v>129</v>
      </c>
      <c r="O10" s="666" t="s">
        <v>510</v>
      </c>
      <c r="P10" s="686">
        <v>4.2</v>
      </c>
      <c r="Q10" s="648">
        <f t="shared" si="0"/>
        <v>96.428571428571431</v>
      </c>
    </row>
    <row r="11" spans="1:63" s="557" customFormat="1" ht="23.1" customHeight="1" thickTop="1">
      <c r="A11" s="1447"/>
      <c r="B11" s="740"/>
      <c r="C11" s="865"/>
      <c r="D11" s="741" t="s">
        <v>434</v>
      </c>
      <c r="E11" s="742"/>
      <c r="F11" s="743"/>
      <c r="G11" s="744"/>
      <c r="H11" s="744"/>
      <c r="I11" s="744"/>
      <c r="J11" s="744"/>
      <c r="K11" s="744"/>
      <c r="L11" s="744"/>
      <c r="M11" s="741"/>
      <c r="N11" s="745"/>
      <c r="O11" s="746"/>
      <c r="P11" s="747"/>
      <c r="Q11" s="667" t="e">
        <f t="shared" si="0"/>
        <v>#DIV/0!</v>
      </c>
      <c r="S11" s="596"/>
      <c r="T11" s="596"/>
      <c r="W11" s="924"/>
      <c r="X11" s="924"/>
      <c r="Y11" s="924"/>
      <c r="Z11" s="924"/>
      <c r="AA11" s="924"/>
      <c r="AB11" s="1439"/>
      <c r="AC11" s="1439"/>
      <c r="AD11" s="1439"/>
      <c r="AE11" s="1439"/>
      <c r="AF11" s="1440"/>
      <c r="AG11" s="1440"/>
      <c r="AH11" s="1440"/>
      <c r="AI11" s="1439"/>
      <c r="AJ11" s="1439"/>
      <c r="AK11" s="1439"/>
      <c r="AL11" s="1439"/>
      <c r="AM11" s="1439"/>
      <c r="AN11" s="1439"/>
      <c r="AO11" s="1440"/>
      <c r="AP11" s="1440"/>
      <c r="AQ11" s="1440"/>
      <c r="AR11" s="1440"/>
      <c r="AS11" s="1440"/>
      <c r="AT11" s="1440"/>
      <c r="AU11" s="1440"/>
      <c r="AV11" s="1440"/>
      <c r="AW11" s="739"/>
      <c r="AX11" s="739"/>
      <c r="AY11" s="739"/>
      <c r="AZ11" s="739"/>
      <c r="BA11" s="739"/>
      <c r="BB11" s="739"/>
      <c r="BC11" s="739"/>
      <c r="BD11" s="739"/>
      <c r="BE11" s="739"/>
      <c r="BF11" s="739"/>
      <c r="BG11" s="739"/>
      <c r="BH11" s="739"/>
      <c r="BI11" s="739"/>
      <c r="BJ11" s="739"/>
      <c r="BK11" s="739"/>
    </row>
    <row r="12" spans="1:63" s="557" customFormat="1" ht="23.1" customHeight="1">
      <c r="A12" s="1448"/>
      <c r="B12" s="575"/>
      <c r="C12" s="559"/>
      <c r="D12" s="576"/>
      <c r="E12" s="730"/>
      <c r="F12" s="731"/>
      <c r="G12" s="577"/>
      <c r="H12" s="577"/>
      <c r="I12" s="577"/>
      <c r="J12" s="577"/>
      <c r="K12" s="577"/>
      <c r="L12" s="577"/>
      <c r="M12" s="576"/>
      <c r="N12" s="578"/>
      <c r="O12" s="579"/>
      <c r="P12" s="580"/>
      <c r="Q12" s="668" t="e">
        <f t="shared" si="0"/>
        <v>#DIV/0!</v>
      </c>
      <c r="S12" s="925"/>
      <c r="T12" s="925"/>
      <c r="U12" s="925"/>
      <c r="W12" s="925"/>
      <c r="X12" s="925"/>
      <c r="Y12" s="919"/>
      <c r="Z12" s="926"/>
      <c r="AA12" s="926"/>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739"/>
      <c r="AX12" s="739"/>
      <c r="AY12" s="739"/>
      <c r="AZ12" s="739"/>
      <c r="BA12" s="739"/>
      <c r="BB12" s="739"/>
      <c r="BC12" s="739"/>
      <c r="BD12" s="739"/>
      <c r="BE12" s="739"/>
      <c r="BF12" s="739"/>
      <c r="BG12" s="739"/>
      <c r="BH12" s="739"/>
      <c r="BI12" s="739"/>
      <c r="BJ12" s="739"/>
      <c r="BK12" s="739"/>
    </row>
    <row r="13" spans="1:63" s="557" customFormat="1" ht="23.1" customHeight="1">
      <c r="A13" s="1448"/>
      <c r="B13" s="558"/>
      <c r="C13" s="559"/>
      <c r="D13" s="559"/>
      <c r="E13" s="560"/>
      <c r="F13" s="561"/>
      <c r="G13" s="562"/>
      <c r="H13" s="562"/>
      <c r="I13" s="562"/>
      <c r="J13" s="562"/>
      <c r="K13" s="562"/>
      <c r="L13" s="562"/>
      <c r="M13" s="559"/>
      <c r="N13" s="563"/>
      <c r="O13" s="564"/>
      <c r="P13" s="581"/>
      <c r="Q13" s="668" t="e">
        <f t="shared" si="0"/>
        <v>#DIV/0!</v>
      </c>
      <c r="S13" s="925"/>
      <c r="T13" s="920"/>
      <c r="U13" s="924"/>
      <c r="W13" s="924"/>
      <c r="X13" s="924"/>
      <c r="Y13" s="924"/>
      <c r="Z13" s="924"/>
      <c r="AA13" s="924"/>
      <c r="AB13" s="1439"/>
      <c r="AC13" s="1439"/>
      <c r="AD13" s="1439"/>
      <c r="AE13" s="1439"/>
      <c r="AF13" s="1440"/>
      <c r="AG13" s="1440"/>
      <c r="AH13" s="1440"/>
      <c r="AI13" s="1439"/>
      <c r="AJ13" s="1439"/>
      <c r="AK13" s="1439"/>
      <c r="AL13" s="1439"/>
      <c r="AM13" s="1439"/>
      <c r="AN13" s="1439"/>
      <c r="AO13" s="1440"/>
      <c r="AP13" s="1440"/>
      <c r="AQ13" s="1440"/>
      <c r="AR13" s="1440"/>
      <c r="AS13" s="1440"/>
      <c r="AT13" s="1440"/>
      <c r="AU13" s="1440"/>
      <c r="AV13" s="1440"/>
      <c r="AW13" s="739"/>
      <c r="AX13" s="739"/>
      <c r="AY13" s="739"/>
      <c r="AZ13" s="739"/>
      <c r="BA13" s="739"/>
      <c r="BB13" s="739"/>
      <c r="BC13" s="739"/>
      <c r="BD13" s="739"/>
      <c r="BE13" s="739"/>
      <c r="BF13" s="739"/>
      <c r="BG13" s="739"/>
      <c r="BH13" s="739"/>
      <c r="BI13" s="739"/>
      <c r="BJ13" s="739"/>
      <c r="BK13" s="739"/>
    </row>
    <row r="14" spans="1:63" s="557" customFormat="1" ht="23.1" customHeight="1">
      <c r="A14" s="1448"/>
      <c r="B14" s="558"/>
      <c r="C14" s="559"/>
      <c r="D14" s="559" t="s">
        <v>434</v>
      </c>
      <c r="E14" s="560"/>
      <c r="F14" s="561"/>
      <c r="G14" s="562"/>
      <c r="H14" s="562"/>
      <c r="I14" s="562"/>
      <c r="J14" s="562"/>
      <c r="K14" s="562"/>
      <c r="L14" s="562"/>
      <c r="M14" s="559" t="s">
        <v>434</v>
      </c>
      <c r="N14" s="563"/>
      <c r="O14" s="564"/>
      <c r="P14" s="581"/>
      <c r="Q14" s="668" t="e">
        <f t="shared" si="0"/>
        <v>#DIV/0!</v>
      </c>
      <c r="S14" s="925"/>
      <c r="T14" s="920"/>
      <c r="U14" s="924"/>
      <c r="W14" s="924"/>
      <c r="X14" s="924"/>
      <c r="Y14" s="924"/>
      <c r="Z14" s="924"/>
      <c r="AA14" s="924"/>
      <c r="AB14" s="1439"/>
      <c r="AC14" s="1439"/>
      <c r="AD14" s="1439"/>
      <c r="AE14" s="1439"/>
      <c r="AF14" s="1440"/>
      <c r="AG14" s="1440"/>
      <c r="AH14" s="1440"/>
      <c r="AI14" s="1439"/>
      <c r="AJ14" s="1439"/>
      <c r="AK14" s="1439"/>
      <c r="AL14" s="1439"/>
      <c r="AM14" s="1439"/>
      <c r="AN14" s="1439"/>
      <c r="AO14" s="1440"/>
      <c r="AP14" s="1440"/>
      <c r="AQ14" s="1440"/>
      <c r="AR14" s="1440"/>
      <c r="AS14" s="1440"/>
      <c r="AT14" s="1440"/>
      <c r="AU14" s="1440"/>
      <c r="AV14" s="1440"/>
      <c r="AW14" s="739"/>
      <c r="AX14" s="739"/>
      <c r="AY14" s="739"/>
      <c r="AZ14" s="739"/>
      <c r="BA14" s="739"/>
      <c r="BB14" s="739"/>
      <c r="BC14" s="739"/>
      <c r="BD14" s="739"/>
      <c r="BE14" s="739"/>
      <c r="BF14" s="739"/>
      <c r="BG14" s="739"/>
      <c r="BH14" s="739"/>
      <c r="BI14" s="739"/>
      <c r="BJ14" s="739"/>
      <c r="BK14" s="739"/>
    </row>
    <row r="15" spans="1:63" s="557" customFormat="1" ht="23.1" customHeight="1">
      <c r="A15" s="1448"/>
      <c r="B15" s="558"/>
      <c r="C15" s="559"/>
      <c r="D15" s="559" t="s">
        <v>434</v>
      </c>
      <c r="E15" s="560"/>
      <c r="F15" s="561"/>
      <c r="G15" s="562"/>
      <c r="H15" s="562"/>
      <c r="I15" s="562"/>
      <c r="J15" s="562"/>
      <c r="K15" s="562"/>
      <c r="L15" s="562"/>
      <c r="M15" s="559" t="s">
        <v>434</v>
      </c>
      <c r="N15" s="563"/>
      <c r="O15" s="564"/>
      <c r="P15" s="581"/>
      <c r="Q15" s="668" t="e">
        <f t="shared" si="0"/>
        <v>#DIV/0!</v>
      </c>
      <c r="S15" s="925"/>
      <c r="T15" s="920"/>
      <c r="U15" s="924"/>
      <c r="W15" s="924"/>
      <c r="X15" s="924"/>
      <c r="Y15" s="924"/>
      <c r="Z15" s="924"/>
      <c r="AA15" s="924"/>
      <c r="AB15" s="1439"/>
      <c r="AC15" s="1439"/>
      <c r="AD15" s="1439"/>
      <c r="AE15" s="1439"/>
      <c r="AF15" s="1440"/>
      <c r="AG15" s="1440"/>
      <c r="AH15" s="1440"/>
      <c r="AI15" s="1439"/>
      <c r="AJ15" s="1439"/>
      <c r="AK15" s="1439"/>
      <c r="AL15" s="1439"/>
      <c r="AM15" s="1439"/>
      <c r="AN15" s="1439"/>
      <c r="AO15" s="1440"/>
      <c r="AP15" s="1440"/>
      <c r="AQ15" s="1440"/>
      <c r="AR15" s="1440"/>
      <c r="AS15" s="1440"/>
      <c r="AT15" s="1440"/>
      <c r="AU15" s="1440"/>
      <c r="AV15" s="1440"/>
      <c r="AW15" s="739"/>
      <c r="AX15" s="739"/>
      <c r="AY15" s="739"/>
      <c r="AZ15" s="739"/>
      <c r="BA15" s="739"/>
      <c r="BB15" s="739"/>
      <c r="BC15" s="739"/>
      <c r="BD15" s="739"/>
      <c r="BE15" s="739"/>
      <c r="BF15" s="739"/>
      <c r="BG15" s="739"/>
      <c r="BH15" s="739"/>
      <c r="BI15" s="739"/>
      <c r="BJ15" s="739"/>
      <c r="BK15" s="739"/>
    </row>
    <row r="16" spans="1:63" s="557" customFormat="1" ht="23.1" customHeight="1" thickBot="1">
      <c r="A16" s="1448"/>
      <c r="B16" s="565"/>
      <c r="C16" s="927"/>
      <c r="D16" s="566" t="s">
        <v>434</v>
      </c>
      <c r="E16" s="567"/>
      <c r="F16" s="568"/>
      <c r="G16" s="569"/>
      <c r="H16" s="569"/>
      <c r="I16" s="569"/>
      <c r="J16" s="569"/>
      <c r="K16" s="569"/>
      <c r="L16" s="569"/>
      <c r="M16" s="566" t="s">
        <v>434</v>
      </c>
      <c r="N16" s="570"/>
      <c r="O16" s="571"/>
      <c r="P16" s="582"/>
      <c r="Q16" s="669" t="e">
        <f t="shared" si="0"/>
        <v>#DIV/0!</v>
      </c>
      <c r="S16" s="925"/>
      <c r="T16" s="920"/>
      <c r="U16" s="924"/>
      <c r="W16" s="924"/>
      <c r="X16" s="924"/>
      <c r="Y16" s="924"/>
      <c r="Z16" s="924"/>
      <c r="AA16" s="924"/>
      <c r="AB16" s="1439"/>
      <c r="AC16" s="1439"/>
      <c r="AD16" s="1439"/>
      <c r="AE16" s="1439"/>
      <c r="AF16" s="1440"/>
      <c r="AG16" s="1440"/>
      <c r="AH16" s="1440"/>
      <c r="AI16" s="1439"/>
      <c r="AJ16" s="1439"/>
      <c r="AK16" s="1439"/>
      <c r="AL16" s="1439"/>
      <c r="AM16" s="1439"/>
      <c r="AN16" s="1439"/>
      <c r="AO16" s="1440"/>
      <c r="AP16" s="1440"/>
      <c r="AQ16" s="1440"/>
      <c r="AR16" s="1440"/>
      <c r="AS16" s="1440"/>
      <c r="AT16" s="1440"/>
      <c r="AU16" s="1440"/>
      <c r="AV16" s="1440"/>
      <c r="AW16" s="739"/>
      <c r="AX16" s="739"/>
      <c r="AY16" s="739"/>
      <c r="AZ16" s="739"/>
      <c r="BA16" s="739"/>
      <c r="BB16" s="739"/>
      <c r="BC16" s="739"/>
      <c r="BD16" s="739"/>
      <c r="BE16" s="739"/>
      <c r="BF16" s="739"/>
      <c r="BG16" s="739"/>
      <c r="BH16" s="739"/>
      <c r="BI16" s="739"/>
      <c r="BJ16" s="739"/>
      <c r="BK16" s="739"/>
    </row>
    <row r="17" spans="1:63" s="557" customFormat="1" ht="23.1" customHeight="1" thickTop="1" thickBot="1">
      <c r="A17" s="1444" t="s">
        <v>522</v>
      </c>
      <c r="B17" s="1449"/>
      <c r="C17" s="1449"/>
      <c r="D17" s="1449"/>
      <c r="E17" s="1449"/>
      <c r="F17" s="1450"/>
      <c r="G17" s="572">
        <f t="shared" ref="G17:L17" si="1">SUM(G11:G16)</f>
        <v>0</v>
      </c>
      <c r="H17" s="572">
        <f t="shared" si="1"/>
        <v>0</v>
      </c>
      <c r="I17" s="572">
        <f t="shared" si="1"/>
        <v>0</v>
      </c>
      <c r="J17" s="589">
        <f t="shared" si="1"/>
        <v>0</v>
      </c>
      <c r="K17" s="589">
        <f t="shared" si="1"/>
        <v>0</v>
      </c>
      <c r="L17" s="572">
        <f t="shared" si="1"/>
        <v>0</v>
      </c>
      <c r="M17" s="573" t="s">
        <v>453</v>
      </c>
      <c r="N17" s="573" t="s">
        <v>453</v>
      </c>
      <c r="O17" s="574" t="s">
        <v>453</v>
      </c>
      <c r="P17" s="583" t="e">
        <f>AVERAGE(P11:P16)</f>
        <v>#DIV/0!</v>
      </c>
      <c r="Q17" s="670" t="e">
        <f>AVERAGE(Q11:Q16)</f>
        <v>#DIV/0!</v>
      </c>
      <c r="S17" s="925"/>
      <c r="T17" s="920"/>
      <c r="U17" s="924"/>
      <c r="W17" s="924"/>
      <c r="X17" s="924"/>
      <c r="Y17" s="924"/>
      <c r="Z17" s="924"/>
      <c r="AA17" s="924"/>
      <c r="AB17" s="1439"/>
      <c r="AC17" s="1439"/>
      <c r="AD17" s="1439"/>
      <c r="AE17" s="1439"/>
      <c r="AF17" s="1440"/>
      <c r="AG17" s="1440"/>
      <c r="AH17" s="1440"/>
      <c r="AI17" s="1439"/>
      <c r="AJ17" s="1439"/>
      <c r="AK17" s="1439"/>
      <c r="AL17" s="1439"/>
      <c r="AM17" s="1439"/>
      <c r="AN17" s="1439"/>
      <c r="AO17" s="1440"/>
      <c r="AP17" s="1440"/>
      <c r="AQ17" s="1440"/>
      <c r="AR17" s="1440"/>
      <c r="AS17" s="1440"/>
      <c r="AT17" s="1440"/>
      <c r="AU17" s="1440"/>
      <c r="AV17" s="1440"/>
      <c r="AW17" s="739"/>
      <c r="AX17" s="739"/>
      <c r="AY17" s="739"/>
      <c r="AZ17" s="739"/>
      <c r="BA17" s="739"/>
      <c r="BB17" s="739"/>
      <c r="BC17" s="739"/>
      <c r="BD17" s="739"/>
      <c r="BE17" s="739"/>
      <c r="BF17" s="739"/>
      <c r="BG17" s="739"/>
      <c r="BH17" s="739"/>
      <c r="BI17" s="739"/>
      <c r="BJ17" s="739"/>
      <c r="BK17" s="739"/>
    </row>
    <row r="18" spans="1:63" s="557" customFormat="1" ht="23.1" customHeight="1" thickTop="1">
      <c r="A18" s="1447"/>
      <c r="B18" s="575"/>
      <c r="C18" s="865"/>
      <c r="D18" s="576"/>
      <c r="E18" s="560"/>
      <c r="F18" s="556"/>
      <c r="G18" s="577"/>
      <c r="H18" s="577"/>
      <c r="I18" s="577"/>
      <c r="J18" s="577"/>
      <c r="K18" s="577"/>
      <c r="L18" s="577"/>
      <c r="M18" s="576"/>
      <c r="N18" s="578"/>
      <c r="O18" s="579"/>
      <c r="P18" s="580"/>
      <c r="Q18" s="667" t="e">
        <f t="shared" si="0"/>
        <v>#DIV/0!</v>
      </c>
      <c r="S18" s="925"/>
      <c r="T18" s="920"/>
      <c r="U18" s="924"/>
      <c r="W18" s="924"/>
      <c r="X18" s="924"/>
      <c r="Y18" s="924"/>
      <c r="Z18" s="924"/>
      <c r="AA18" s="924"/>
      <c r="AB18" s="1439"/>
      <c r="AC18" s="1439"/>
      <c r="AD18" s="1439"/>
      <c r="AE18" s="1439"/>
      <c r="AF18" s="1440"/>
      <c r="AG18" s="1440"/>
      <c r="AH18" s="1440"/>
      <c r="AI18" s="1439"/>
      <c r="AJ18" s="1439"/>
      <c r="AK18" s="1439"/>
      <c r="AL18" s="1439"/>
      <c r="AM18" s="1439"/>
      <c r="AN18" s="1439"/>
      <c r="AO18" s="1440"/>
      <c r="AP18" s="1440"/>
      <c r="AQ18" s="1440"/>
      <c r="AR18" s="1440"/>
      <c r="AS18" s="1440"/>
      <c r="AT18" s="1440"/>
      <c r="AU18" s="1440"/>
      <c r="AV18" s="1440"/>
      <c r="AW18" s="739"/>
      <c r="AX18" s="739"/>
      <c r="AY18" s="739"/>
      <c r="AZ18" s="739"/>
      <c r="BA18" s="739"/>
      <c r="BB18" s="739"/>
      <c r="BC18" s="739"/>
      <c r="BD18" s="739"/>
      <c r="BE18" s="739"/>
      <c r="BF18" s="739"/>
      <c r="BG18" s="739"/>
      <c r="BH18" s="739"/>
      <c r="BI18" s="739"/>
      <c r="BJ18" s="739"/>
      <c r="BK18" s="739"/>
    </row>
    <row r="19" spans="1:63" s="557" customFormat="1" ht="23.1" customHeight="1">
      <c r="A19" s="1448"/>
      <c r="B19" s="558"/>
      <c r="C19" s="559"/>
      <c r="D19" s="559"/>
      <c r="E19" s="560"/>
      <c r="F19" s="561"/>
      <c r="G19" s="562"/>
      <c r="H19" s="562"/>
      <c r="I19" s="562"/>
      <c r="J19" s="562"/>
      <c r="K19" s="562"/>
      <c r="L19" s="562"/>
      <c r="M19" s="559"/>
      <c r="N19" s="563"/>
      <c r="O19" s="564"/>
      <c r="P19" s="581"/>
      <c r="Q19" s="668" t="e">
        <f t="shared" si="0"/>
        <v>#DIV/0!</v>
      </c>
      <c r="S19" s="925"/>
      <c r="T19" s="925"/>
      <c r="U19" s="925"/>
      <c r="W19" s="925"/>
      <c r="X19" s="925"/>
      <c r="Y19" s="919"/>
      <c r="Z19" s="926"/>
      <c r="AA19" s="926"/>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739"/>
      <c r="AX19" s="739"/>
      <c r="AY19" s="739"/>
      <c r="AZ19" s="739"/>
      <c r="BA19" s="739"/>
      <c r="BB19" s="739"/>
      <c r="BC19" s="739"/>
      <c r="BD19" s="739"/>
      <c r="BE19" s="739"/>
      <c r="BF19" s="739"/>
      <c r="BG19" s="739"/>
      <c r="BH19" s="739"/>
      <c r="BI19" s="739"/>
      <c r="BJ19" s="739"/>
      <c r="BK19" s="739"/>
    </row>
    <row r="20" spans="1:63" s="557" customFormat="1" ht="23.1" customHeight="1">
      <c r="A20" s="1448"/>
      <c r="B20" s="558"/>
      <c r="C20" s="559"/>
      <c r="D20" s="559" t="s">
        <v>434</v>
      </c>
      <c r="E20" s="560"/>
      <c r="F20" s="561"/>
      <c r="G20" s="562"/>
      <c r="H20" s="562"/>
      <c r="I20" s="562"/>
      <c r="J20" s="562"/>
      <c r="K20" s="562"/>
      <c r="L20" s="562"/>
      <c r="M20" s="559" t="s">
        <v>434</v>
      </c>
      <c r="N20" s="563"/>
      <c r="O20" s="564"/>
      <c r="P20" s="581"/>
      <c r="Q20" s="668" t="e">
        <f t="shared" si="0"/>
        <v>#DIV/0!</v>
      </c>
      <c r="S20" s="925"/>
      <c r="T20" s="920"/>
      <c r="U20" s="924"/>
      <c r="V20" s="924"/>
      <c r="W20" s="924"/>
      <c r="X20" s="924"/>
      <c r="Y20" s="924"/>
      <c r="Z20" s="924"/>
      <c r="AA20" s="924"/>
      <c r="AB20" s="1439"/>
      <c r="AC20" s="1439"/>
      <c r="AD20" s="1439"/>
      <c r="AE20" s="1439"/>
      <c r="AF20" s="1440"/>
      <c r="AG20" s="1440"/>
      <c r="AH20" s="1440"/>
      <c r="AI20" s="1439"/>
      <c r="AJ20" s="1439"/>
      <c r="AK20" s="1439"/>
      <c r="AL20" s="1439"/>
      <c r="AM20" s="1439"/>
      <c r="AN20" s="1439"/>
      <c r="AO20" s="1440"/>
      <c r="AP20" s="1440"/>
      <c r="AQ20" s="1440"/>
      <c r="AR20" s="1440"/>
      <c r="AS20" s="1440"/>
      <c r="AT20" s="1440"/>
      <c r="AU20" s="1440"/>
      <c r="AV20" s="1440"/>
      <c r="AW20" s="739"/>
      <c r="AX20" s="739"/>
      <c r="AY20" s="739"/>
      <c r="AZ20" s="739"/>
      <c r="BA20" s="739"/>
      <c r="BB20" s="739"/>
      <c r="BC20" s="739"/>
      <c r="BD20" s="739"/>
      <c r="BE20" s="739"/>
      <c r="BF20" s="739"/>
      <c r="BG20" s="739"/>
      <c r="BH20" s="739"/>
      <c r="BI20" s="739"/>
      <c r="BJ20" s="739"/>
      <c r="BK20" s="739"/>
    </row>
    <row r="21" spans="1:63" s="557" customFormat="1" ht="23.1" customHeight="1">
      <c r="A21" s="1448"/>
      <c r="B21" s="558"/>
      <c r="C21" s="559"/>
      <c r="D21" s="559" t="s">
        <v>434</v>
      </c>
      <c r="E21" s="560"/>
      <c r="F21" s="561"/>
      <c r="G21" s="562"/>
      <c r="H21" s="562"/>
      <c r="I21" s="562"/>
      <c r="J21" s="562"/>
      <c r="K21" s="562"/>
      <c r="L21" s="562"/>
      <c r="M21" s="559" t="s">
        <v>434</v>
      </c>
      <c r="N21" s="563"/>
      <c r="O21" s="564"/>
      <c r="P21" s="581"/>
      <c r="Q21" s="668" t="e">
        <f t="shared" si="0"/>
        <v>#DIV/0!</v>
      </c>
      <c r="S21" s="925"/>
      <c r="T21" s="920"/>
      <c r="U21" s="924"/>
      <c r="V21" s="924"/>
      <c r="W21" s="924"/>
      <c r="X21" s="924"/>
      <c r="Y21" s="924"/>
      <c r="Z21" s="924"/>
      <c r="AA21" s="924"/>
      <c r="AB21" s="1439"/>
      <c r="AC21" s="1439"/>
      <c r="AD21" s="1439"/>
      <c r="AE21" s="1439"/>
      <c r="AF21" s="1440"/>
      <c r="AG21" s="1440"/>
      <c r="AH21" s="1440"/>
      <c r="AI21" s="1439"/>
      <c r="AJ21" s="1439"/>
      <c r="AK21" s="1439"/>
      <c r="AL21" s="1439"/>
      <c r="AM21" s="1439"/>
      <c r="AN21" s="1439"/>
      <c r="AO21" s="1440"/>
      <c r="AP21" s="1440"/>
      <c r="AQ21" s="1440"/>
      <c r="AR21" s="1440"/>
      <c r="AS21" s="1440"/>
      <c r="AT21" s="1440"/>
      <c r="AU21" s="1440"/>
      <c r="AV21" s="1440"/>
      <c r="AW21" s="739"/>
      <c r="AX21" s="739"/>
      <c r="AY21" s="739"/>
      <c r="AZ21" s="739"/>
      <c r="BA21" s="739"/>
      <c r="BB21" s="739"/>
      <c r="BC21" s="739"/>
      <c r="BD21" s="739"/>
      <c r="BE21" s="739"/>
      <c r="BF21" s="739"/>
      <c r="BG21" s="739"/>
      <c r="BH21" s="739"/>
      <c r="BI21" s="739"/>
      <c r="BJ21" s="739"/>
      <c r="BK21" s="739"/>
    </row>
    <row r="22" spans="1:63" s="557" customFormat="1" ht="23.1" customHeight="1">
      <c r="A22" s="1448"/>
      <c r="B22" s="558"/>
      <c r="C22" s="559"/>
      <c r="D22" s="559" t="s">
        <v>434</v>
      </c>
      <c r="E22" s="584"/>
      <c r="F22" s="561"/>
      <c r="G22" s="562"/>
      <c r="H22" s="562"/>
      <c r="I22" s="562"/>
      <c r="J22" s="562"/>
      <c r="K22" s="562"/>
      <c r="L22" s="562"/>
      <c r="M22" s="559" t="s">
        <v>434</v>
      </c>
      <c r="N22" s="563"/>
      <c r="O22" s="564"/>
      <c r="P22" s="581"/>
      <c r="Q22" s="668" t="e">
        <f t="shared" si="0"/>
        <v>#DIV/0!</v>
      </c>
      <c r="S22" s="925"/>
      <c r="T22" s="920"/>
      <c r="U22" s="924"/>
      <c r="V22" s="924"/>
      <c r="W22" s="924"/>
      <c r="X22" s="924"/>
      <c r="Y22" s="924"/>
      <c r="Z22" s="924"/>
      <c r="AA22" s="924"/>
      <c r="AB22" s="1439"/>
      <c r="AC22" s="1439"/>
      <c r="AD22" s="1439"/>
      <c r="AE22" s="1439"/>
      <c r="AF22" s="1440"/>
      <c r="AG22" s="1440"/>
      <c r="AH22" s="1440"/>
      <c r="AI22" s="1439"/>
      <c r="AJ22" s="1439"/>
      <c r="AK22" s="1439"/>
      <c r="AL22" s="1439"/>
      <c r="AM22" s="1439"/>
      <c r="AN22" s="1439"/>
      <c r="AO22" s="1440"/>
      <c r="AP22" s="1440"/>
      <c r="AQ22" s="1440"/>
      <c r="AR22" s="1440"/>
      <c r="AS22" s="1440"/>
      <c r="AT22" s="1440"/>
      <c r="AU22" s="1440"/>
      <c r="AV22" s="1440"/>
      <c r="AW22" s="739"/>
      <c r="AX22" s="739"/>
      <c r="AY22" s="739"/>
      <c r="AZ22" s="739"/>
      <c r="BA22" s="739"/>
      <c r="BB22" s="739"/>
      <c r="BC22" s="739"/>
      <c r="BD22" s="739"/>
      <c r="BE22" s="739"/>
      <c r="BF22" s="739"/>
      <c r="BG22" s="739"/>
      <c r="BH22" s="739"/>
      <c r="BI22" s="739"/>
      <c r="BJ22" s="739"/>
      <c r="BK22" s="739"/>
    </row>
    <row r="23" spans="1:63" ht="24" customHeight="1" thickBot="1">
      <c r="A23" s="1448"/>
      <c r="B23" s="565"/>
      <c r="C23" s="927"/>
      <c r="D23" s="566" t="s">
        <v>434</v>
      </c>
      <c r="E23" s="585"/>
      <c r="F23" s="568"/>
      <c r="G23" s="569"/>
      <c r="H23" s="569"/>
      <c r="I23" s="569"/>
      <c r="J23" s="569"/>
      <c r="K23" s="569"/>
      <c r="L23" s="569"/>
      <c r="M23" s="566"/>
      <c r="N23" s="570"/>
      <c r="O23" s="571"/>
      <c r="P23" s="582"/>
      <c r="Q23" s="669" t="e">
        <f t="shared" si="0"/>
        <v>#DIV/0!</v>
      </c>
      <c r="S23" s="925"/>
      <c r="T23" s="920"/>
      <c r="U23" s="924"/>
      <c r="V23" s="924"/>
      <c r="W23" s="924"/>
      <c r="X23" s="924"/>
      <c r="Y23" s="924"/>
      <c r="Z23" s="924"/>
      <c r="AA23" s="924"/>
      <c r="AB23" s="1439"/>
      <c r="AC23" s="1439"/>
      <c r="AD23" s="1439"/>
      <c r="AE23" s="1439"/>
      <c r="AF23" s="1440"/>
      <c r="AG23" s="1440"/>
      <c r="AH23" s="1440"/>
      <c r="AI23" s="1439"/>
      <c r="AJ23" s="1439"/>
      <c r="AK23" s="1439"/>
      <c r="AL23" s="1439"/>
      <c r="AM23" s="1439"/>
      <c r="AN23" s="1439"/>
      <c r="AO23" s="1440"/>
      <c r="AP23" s="1440"/>
      <c r="AQ23" s="1440"/>
      <c r="AR23" s="1440"/>
      <c r="AS23" s="1440"/>
      <c r="AT23" s="1440"/>
      <c r="AU23" s="1440"/>
      <c r="AV23" s="1440"/>
      <c r="AW23" s="599"/>
      <c r="AX23" s="599"/>
      <c r="AY23" s="599"/>
      <c r="AZ23" s="599"/>
      <c r="BA23" s="599"/>
      <c r="BB23" s="599"/>
      <c r="BC23" s="599"/>
      <c r="BD23" s="599"/>
      <c r="BE23" s="599"/>
      <c r="BF23" s="599"/>
      <c r="BG23" s="599"/>
      <c r="BH23" s="599"/>
      <c r="BI23" s="599"/>
      <c r="BJ23" s="599"/>
      <c r="BK23" s="599"/>
    </row>
    <row r="24" spans="1:63" s="557" customFormat="1" ht="23.1" customHeight="1" thickTop="1" thickBot="1">
      <c r="A24" s="1444" t="s">
        <v>523</v>
      </c>
      <c r="B24" s="1449"/>
      <c r="C24" s="1449"/>
      <c r="D24" s="1449"/>
      <c r="E24" s="1449"/>
      <c r="F24" s="1450"/>
      <c r="G24" s="572">
        <f t="shared" ref="G24:L24" si="2">SUM(G18:G23)</f>
        <v>0</v>
      </c>
      <c r="H24" s="572">
        <f t="shared" si="2"/>
        <v>0</v>
      </c>
      <c r="I24" s="572">
        <f t="shared" si="2"/>
        <v>0</v>
      </c>
      <c r="J24" s="589">
        <f t="shared" si="2"/>
        <v>0</v>
      </c>
      <c r="K24" s="589">
        <f t="shared" si="2"/>
        <v>0</v>
      </c>
      <c r="L24" s="572">
        <f t="shared" si="2"/>
        <v>0</v>
      </c>
      <c r="M24" s="573" t="s">
        <v>457</v>
      </c>
      <c r="N24" s="573" t="s">
        <v>457</v>
      </c>
      <c r="O24" s="574" t="s">
        <v>457</v>
      </c>
      <c r="P24" s="583" t="e">
        <f>AVERAGE(P18:P23)</f>
        <v>#DIV/0!</v>
      </c>
      <c r="Q24" s="670" t="e">
        <f>AVERAGE(Q18:Q23)</f>
        <v>#DIV/0!</v>
      </c>
      <c r="S24" s="925"/>
      <c r="T24" s="920"/>
      <c r="U24" s="924"/>
      <c r="V24" s="924"/>
      <c r="W24" s="924"/>
      <c r="X24" s="924"/>
      <c r="Y24" s="924"/>
      <c r="Z24" s="924"/>
      <c r="AA24" s="924"/>
      <c r="AB24" s="1439"/>
      <c r="AC24" s="1439"/>
      <c r="AD24" s="1439"/>
      <c r="AE24" s="1439"/>
      <c r="AF24" s="1440"/>
      <c r="AG24" s="1440"/>
      <c r="AH24" s="1440"/>
      <c r="AI24" s="1439"/>
      <c r="AJ24" s="1439"/>
      <c r="AK24" s="1439"/>
      <c r="AL24" s="1439"/>
      <c r="AM24" s="1439"/>
      <c r="AN24" s="1439"/>
      <c r="AO24" s="1440"/>
      <c r="AP24" s="1440"/>
      <c r="AQ24" s="1440"/>
      <c r="AR24" s="1440"/>
      <c r="AS24" s="1440"/>
      <c r="AT24" s="1440"/>
      <c r="AU24" s="1440"/>
      <c r="AV24" s="1440"/>
      <c r="AW24" s="739"/>
      <c r="AX24" s="739"/>
      <c r="AY24" s="739"/>
      <c r="AZ24" s="739"/>
      <c r="BA24" s="739"/>
      <c r="BB24" s="739"/>
      <c r="BC24" s="739"/>
      <c r="BD24" s="739"/>
      <c r="BE24" s="739"/>
      <c r="BF24" s="739"/>
      <c r="BG24" s="739"/>
      <c r="BH24" s="739"/>
      <c r="BI24" s="739"/>
      <c r="BJ24" s="739"/>
      <c r="BK24" s="739"/>
    </row>
    <row r="25" spans="1:63" s="557" customFormat="1" ht="23.1" customHeight="1" thickTop="1">
      <c r="A25" s="1447"/>
      <c r="B25" s="575"/>
      <c r="C25" s="865"/>
      <c r="D25" s="586" t="s">
        <v>434</v>
      </c>
      <c r="E25" s="560"/>
      <c r="F25" s="556"/>
      <c r="G25" s="577"/>
      <c r="H25" s="577"/>
      <c r="I25" s="577"/>
      <c r="J25" s="577"/>
      <c r="K25" s="577"/>
      <c r="L25" s="577"/>
      <c r="M25" s="576" t="s">
        <v>434</v>
      </c>
      <c r="N25" s="578"/>
      <c r="O25" s="579"/>
      <c r="P25" s="580"/>
      <c r="Q25" s="667" t="e">
        <f t="shared" si="0"/>
        <v>#DIV/0!</v>
      </c>
      <c r="S25" s="925"/>
      <c r="T25" s="920"/>
      <c r="U25" s="924"/>
      <c r="V25" s="924"/>
      <c r="W25" s="924"/>
      <c r="X25" s="924"/>
      <c r="Y25" s="924"/>
      <c r="Z25" s="924"/>
      <c r="AA25" s="924"/>
      <c r="AB25" s="1439"/>
      <c r="AC25" s="1439"/>
      <c r="AD25" s="1439"/>
      <c r="AE25" s="1439"/>
      <c r="AF25" s="1440"/>
      <c r="AG25" s="1440"/>
      <c r="AH25" s="1440"/>
      <c r="AI25" s="1439"/>
      <c r="AJ25" s="1439"/>
      <c r="AK25" s="1439"/>
      <c r="AL25" s="1439"/>
      <c r="AM25" s="1439"/>
      <c r="AN25" s="1439"/>
      <c r="AO25" s="1440"/>
      <c r="AP25" s="1440"/>
      <c r="AQ25" s="1440"/>
      <c r="AR25" s="1440"/>
      <c r="AS25" s="1440"/>
      <c r="AT25" s="1440"/>
      <c r="AU25" s="1440"/>
      <c r="AV25" s="1440"/>
      <c r="AW25" s="739"/>
      <c r="AX25" s="739"/>
      <c r="AY25" s="739"/>
      <c r="AZ25" s="739"/>
      <c r="BA25" s="739"/>
      <c r="BB25" s="739"/>
      <c r="BC25" s="739"/>
      <c r="BD25" s="739"/>
      <c r="BE25" s="739"/>
      <c r="BF25" s="739"/>
      <c r="BG25" s="739"/>
      <c r="BH25" s="739"/>
      <c r="BI25" s="739"/>
      <c r="BJ25" s="739"/>
      <c r="BK25" s="739"/>
    </row>
    <row r="26" spans="1:63" s="557" customFormat="1" ht="23.1" customHeight="1">
      <c r="A26" s="1448"/>
      <c r="B26" s="558"/>
      <c r="C26" s="559"/>
      <c r="D26" s="587" t="s">
        <v>434</v>
      </c>
      <c r="E26" s="560"/>
      <c r="F26" s="561"/>
      <c r="G26" s="562"/>
      <c r="H26" s="562"/>
      <c r="I26" s="562"/>
      <c r="J26" s="562"/>
      <c r="K26" s="562"/>
      <c r="L26" s="562"/>
      <c r="M26" s="559" t="s">
        <v>434</v>
      </c>
      <c r="N26" s="563"/>
      <c r="O26" s="564"/>
      <c r="P26" s="581"/>
      <c r="Q26" s="668" t="e">
        <f t="shared" si="0"/>
        <v>#DIV/0!</v>
      </c>
      <c r="S26" s="1443"/>
      <c r="T26" s="1443"/>
      <c r="U26" s="1443"/>
      <c r="V26" s="1443"/>
      <c r="W26" s="1443"/>
      <c r="X26" s="1443"/>
      <c r="Y26" s="738"/>
      <c r="Z26" s="1439"/>
      <c r="AA26" s="1439"/>
      <c r="AB26" s="599"/>
      <c r="AC26" s="599"/>
      <c r="AD26" s="599"/>
      <c r="AE26" s="599"/>
      <c r="AF26" s="599"/>
      <c r="AG26" s="599"/>
      <c r="AH26" s="599"/>
      <c r="AI26" s="599"/>
      <c r="AJ26" s="599"/>
      <c r="AK26" s="599"/>
      <c r="AL26" s="599"/>
      <c r="AM26" s="599"/>
      <c r="AN26" s="599"/>
      <c r="AO26" s="599"/>
      <c r="AP26" s="599"/>
      <c r="AQ26" s="599"/>
      <c r="AR26" s="599"/>
      <c r="AS26" s="599"/>
      <c r="AT26" s="599"/>
      <c r="AU26" s="599"/>
      <c r="AV26" s="599"/>
      <c r="AW26" s="739"/>
      <c r="AX26" s="739"/>
      <c r="AY26" s="739"/>
      <c r="AZ26" s="739"/>
      <c r="BA26" s="739"/>
      <c r="BB26" s="739"/>
      <c r="BC26" s="739"/>
      <c r="BD26" s="739"/>
      <c r="BE26" s="739"/>
      <c r="BF26" s="739"/>
      <c r="BG26" s="739"/>
      <c r="BH26" s="739"/>
      <c r="BI26" s="739"/>
      <c r="BJ26" s="739"/>
      <c r="BK26" s="739"/>
    </row>
    <row r="27" spans="1:63" s="557" customFormat="1" ht="23.1" customHeight="1">
      <c r="A27" s="1448"/>
      <c r="B27" s="558"/>
      <c r="C27" s="559"/>
      <c r="D27" s="587" t="s">
        <v>434</v>
      </c>
      <c r="E27" s="560"/>
      <c r="F27" s="561"/>
      <c r="G27" s="562"/>
      <c r="H27" s="562"/>
      <c r="I27" s="562"/>
      <c r="J27" s="562"/>
      <c r="K27" s="562"/>
      <c r="L27" s="562"/>
      <c r="M27" s="559" t="s">
        <v>434</v>
      </c>
      <c r="N27" s="563"/>
      <c r="O27" s="564"/>
      <c r="P27" s="581"/>
      <c r="Q27" s="668" t="e">
        <f t="shared" si="0"/>
        <v>#DIV/0!</v>
      </c>
      <c r="S27" s="1443"/>
      <c r="T27" s="596"/>
      <c r="U27" s="1438"/>
      <c r="V27" s="1438"/>
      <c r="W27" s="1438"/>
      <c r="X27" s="1438"/>
      <c r="Y27" s="1438"/>
      <c r="Z27" s="1438"/>
      <c r="AA27" s="1438"/>
      <c r="AB27" s="1439"/>
      <c r="AC27" s="1439"/>
      <c r="AD27" s="1439"/>
      <c r="AE27" s="1439"/>
      <c r="AF27" s="1440"/>
      <c r="AG27" s="1440"/>
      <c r="AH27" s="1440"/>
      <c r="AI27" s="1439"/>
      <c r="AJ27" s="1439"/>
      <c r="AK27" s="1439"/>
      <c r="AL27" s="1439"/>
      <c r="AM27" s="1439"/>
      <c r="AN27" s="1439"/>
      <c r="AO27" s="1440"/>
      <c r="AP27" s="1440"/>
      <c r="AQ27" s="1440"/>
      <c r="AR27" s="1440"/>
      <c r="AS27" s="1440"/>
      <c r="AT27" s="1440"/>
      <c r="AU27" s="1440"/>
      <c r="AV27" s="1440"/>
      <c r="AW27" s="739"/>
      <c r="AX27" s="739"/>
      <c r="AY27" s="739"/>
      <c r="AZ27" s="739"/>
      <c r="BA27" s="739"/>
      <c r="BB27" s="739"/>
      <c r="BC27" s="739"/>
      <c r="BD27" s="739"/>
      <c r="BE27" s="739"/>
      <c r="BF27" s="739"/>
      <c r="BG27" s="739"/>
      <c r="BH27" s="739"/>
      <c r="BI27" s="739"/>
      <c r="BJ27" s="739"/>
      <c r="BK27" s="739"/>
    </row>
    <row r="28" spans="1:63" s="557" customFormat="1" ht="23.1" customHeight="1">
      <c r="A28" s="1448"/>
      <c r="B28" s="558"/>
      <c r="C28" s="559"/>
      <c r="D28" s="587" t="s">
        <v>434</v>
      </c>
      <c r="E28" s="560"/>
      <c r="F28" s="561"/>
      <c r="G28" s="562"/>
      <c r="H28" s="562"/>
      <c r="I28" s="562"/>
      <c r="J28" s="562"/>
      <c r="K28" s="562"/>
      <c r="L28" s="562"/>
      <c r="M28" s="559" t="s">
        <v>434</v>
      </c>
      <c r="N28" s="563"/>
      <c r="O28" s="564"/>
      <c r="P28" s="581"/>
      <c r="Q28" s="668" t="e">
        <f t="shared" si="0"/>
        <v>#DIV/0!</v>
      </c>
      <c r="S28" s="1443"/>
      <c r="T28" s="596"/>
      <c r="U28" s="1438"/>
      <c r="V28" s="1438"/>
      <c r="W28" s="1438"/>
      <c r="X28" s="1438"/>
      <c r="Y28" s="1438"/>
      <c r="Z28" s="1438"/>
      <c r="AA28" s="1438"/>
      <c r="AB28" s="1439"/>
      <c r="AC28" s="1439"/>
      <c r="AD28" s="1439"/>
      <c r="AE28" s="1439"/>
      <c r="AF28" s="1440"/>
      <c r="AG28" s="1440"/>
      <c r="AH28" s="1440"/>
      <c r="AI28" s="1439"/>
      <c r="AJ28" s="1439"/>
      <c r="AK28" s="1439"/>
      <c r="AL28" s="1439"/>
      <c r="AM28" s="1439"/>
      <c r="AN28" s="1439"/>
      <c r="AO28" s="1440"/>
      <c r="AP28" s="1440"/>
      <c r="AQ28" s="1440"/>
      <c r="AR28" s="1440"/>
      <c r="AS28" s="1440"/>
      <c r="AT28" s="1440"/>
      <c r="AU28" s="1440"/>
      <c r="AV28" s="1440"/>
      <c r="AW28" s="739"/>
      <c r="AX28" s="739"/>
      <c r="AY28" s="739"/>
      <c r="AZ28" s="739"/>
      <c r="BA28" s="739"/>
      <c r="BB28" s="739"/>
      <c r="BC28" s="739"/>
      <c r="BD28" s="739"/>
      <c r="BE28" s="739"/>
      <c r="BF28" s="739"/>
      <c r="BG28" s="739"/>
      <c r="BH28" s="739"/>
      <c r="BI28" s="739"/>
      <c r="BJ28" s="739"/>
      <c r="BK28" s="739"/>
    </row>
    <row r="29" spans="1:63" s="557" customFormat="1" ht="23.1" customHeight="1">
      <c r="A29" s="1448"/>
      <c r="B29" s="558"/>
      <c r="C29" s="559"/>
      <c r="D29" s="587" t="s">
        <v>434</v>
      </c>
      <c r="E29" s="584"/>
      <c r="F29" s="561"/>
      <c r="G29" s="562"/>
      <c r="H29" s="562"/>
      <c r="I29" s="562"/>
      <c r="J29" s="562"/>
      <c r="K29" s="562"/>
      <c r="L29" s="562"/>
      <c r="M29" s="559" t="s">
        <v>434</v>
      </c>
      <c r="N29" s="563"/>
      <c r="O29" s="564"/>
      <c r="P29" s="581"/>
      <c r="Q29" s="668" t="e">
        <f t="shared" si="0"/>
        <v>#DIV/0!</v>
      </c>
      <c r="S29" s="1443"/>
      <c r="T29" s="596"/>
      <c r="U29" s="1438"/>
      <c r="V29" s="1438"/>
      <c r="W29" s="1438"/>
      <c r="X29" s="1438"/>
      <c r="Y29" s="1438"/>
      <c r="Z29" s="1438"/>
      <c r="AA29" s="1438"/>
      <c r="AB29" s="1439"/>
      <c r="AC29" s="1439"/>
      <c r="AD29" s="1439"/>
      <c r="AE29" s="1439"/>
      <c r="AF29" s="1440"/>
      <c r="AG29" s="1440"/>
      <c r="AH29" s="1440"/>
      <c r="AI29" s="1439"/>
      <c r="AJ29" s="1439"/>
      <c r="AK29" s="1439"/>
      <c r="AL29" s="1439"/>
      <c r="AM29" s="1439"/>
      <c r="AN29" s="1439"/>
      <c r="AO29" s="1440"/>
      <c r="AP29" s="1440"/>
      <c r="AQ29" s="1440"/>
      <c r="AR29" s="1440"/>
      <c r="AS29" s="1440"/>
      <c r="AT29" s="1440"/>
      <c r="AU29" s="1440"/>
      <c r="AV29" s="1440"/>
      <c r="AW29" s="739"/>
      <c r="AX29" s="739"/>
      <c r="AY29" s="739"/>
      <c r="AZ29" s="739"/>
      <c r="BA29" s="739"/>
      <c r="BB29" s="739"/>
      <c r="BC29" s="739"/>
      <c r="BD29" s="739"/>
      <c r="BE29" s="739"/>
      <c r="BF29" s="739"/>
      <c r="BG29" s="739"/>
      <c r="BH29" s="739"/>
      <c r="BI29" s="739"/>
      <c r="BJ29" s="739"/>
      <c r="BK29" s="739"/>
    </row>
    <row r="30" spans="1:63" ht="24" customHeight="1" thickBot="1">
      <c r="A30" s="1448"/>
      <c r="B30" s="565"/>
      <c r="C30" s="927"/>
      <c r="D30" s="588" t="s">
        <v>434</v>
      </c>
      <c r="E30" s="585"/>
      <c r="F30" s="568"/>
      <c r="G30" s="569"/>
      <c r="H30" s="569"/>
      <c r="I30" s="569"/>
      <c r="J30" s="569"/>
      <c r="K30" s="569"/>
      <c r="L30" s="569"/>
      <c r="M30" s="566" t="s">
        <v>434</v>
      </c>
      <c r="N30" s="570"/>
      <c r="O30" s="571"/>
      <c r="P30" s="582"/>
      <c r="Q30" s="669" t="e">
        <f t="shared" si="0"/>
        <v>#DIV/0!</v>
      </c>
      <c r="S30" s="1443"/>
      <c r="T30" s="596"/>
      <c r="U30" s="1438"/>
      <c r="V30" s="1438"/>
      <c r="W30" s="1438"/>
      <c r="X30" s="1438"/>
      <c r="Y30" s="1438"/>
      <c r="Z30" s="1438"/>
      <c r="AA30" s="1438"/>
      <c r="AB30" s="1439"/>
      <c r="AC30" s="1439"/>
      <c r="AD30" s="1439"/>
      <c r="AE30" s="1439"/>
      <c r="AF30" s="1440"/>
      <c r="AG30" s="1440"/>
      <c r="AH30" s="1440"/>
      <c r="AI30" s="1439"/>
      <c r="AJ30" s="1439"/>
      <c r="AK30" s="1439"/>
      <c r="AL30" s="1439"/>
      <c r="AM30" s="1439"/>
      <c r="AN30" s="1439"/>
      <c r="AO30" s="1440"/>
      <c r="AP30" s="1440"/>
      <c r="AQ30" s="1440"/>
      <c r="AR30" s="1440"/>
      <c r="AS30" s="1440"/>
      <c r="AT30" s="1440"/>
      <c r="AU30" s="1440"/>
      <c r="AV30" s="1440"/>
      <c r="AW30" s="599"/>
      <c r="AX30" s="599"/>
      <c r="AY30" s="599"/>
      <c r="AZ30" s="599"/>
      <c r="BA30" s="599"/>
      <c r="BB30" s="599"/>
      <c r="BC30" s="599"/>
      <c r="BD30" s="599"/>
      <c r="BE30" s="599"/>
      <c r="BF30" s="599"/>
      <c r="BG30" s="599"/>
      <c r="BH30" s="599"/>
      <c r="BI30" s="599"/>
      <c r="BJ30" s="599"/>
      <c r="BK30" s="599"/>
    </row>
    <row r="31" spans="1:63" s="557" customFormat="1" ht="23.1" customHeight="1" thickTop="1" thickBot="1">
      <c r="A31" s="1444" t="s">
        <v>605</v>
      </c>
      <c r="B31" s="1445"/>
      <c r="C31" s="1445"/>
      <c r="D31" s="1445"/>
      <c r="E31" s="1445"/>
      <c r="F31" s="1446"/>
      <c r="G31" s="589">
        <f t="shared" ref="G31:L31" si="3">SUM(G25:G30)</f>
        <v>0</v>
      </c>
      <c r="H31" s="589">
        <f t="shared" si="3"/>
        <v>0</v>
      </c>
      <c r="I31" s="589">
        <f t="shared" si="3"/>
        <v>0</v>
      </c>
      <c r="J31" s="589">
        <f t="shared" si="3"/>
        <v>0</v>
      </c>
      <c r="K31" s="589">
        <f t="shared" si="3"/>
        <v>0</v>
      </c>
      <c r="L31" s="589">
        <f t="shared" si="3"/>
        <v>0</v>
      </c>
      <c r="M31" s="590" t="s">
        <v>453</v>
      </c>
      <c r="N31" s="590" t="s">
        <v>453</v>
      </c>
      <c r="O31" s="591" t="s">
        <v>453</v>
      </c>
      <c r="P31" s="592" t="e">
        <f>AVERAGE(P25:P30)</f>
        <v>#DIV/0!</v>
      </c>
      <c r="Q31" s="671" t="e">
        <f>AVERAGE(Q25:Q30)</f>
        <v>#DIV/0!</v>
      </c>
      <c r="S31" s="1443"/>
      <c r="T31" s="596"/>
      <c r="U31" s="1438"/>
      <c r="V31" s="1438"/>
      <c r="W31" s="1438"/>
      <c r="X31" s="1438"/>
      <c r="Y31" s="1438"/>
      <c r="Z31" s="1438"/>
      <c r="AA31" s="1438"/>
      <c r="AB31" s="1439"/>
      <c r="AC31" s="1439"/>
      <c r="AD31" s="1439"/>
      <c r="AE31" s="1439"/>
      <c r="AF31" s="1440"/>
      <c r="AG31" s="1440"/>
      <c r="AH31" s="1440"/>
      <c r="AI31" s="1439"/>
      <c r="AJ31" s="1439"/>
      <c r="AK31" s="1439"/>
      <c r="AL31" s="1439"/>
      <c r="AM31" s="1439"/>
      <c r="AN31" s="1439"/>
      <c r="AO31" s="1440"/>
      <c r="AP31" s="1440"/>
      <c r="AQ31" s="1440"/>
      <c r="AR31" s="1440"/>
      <c r="AS31" s="1440"/>
      <c r="AT31" s="1440"/>
      <c r="AU31" s="1440"/>
      <c r="AV31" s="1440"/>
      <c r="AW31" s="739"/>
      <c r="AX31" s="739"/>
      <c r="AY31" s="739"/>
      <c r="AZ31" s="739"/>
      <c r="BA31" s="739"/>
      <c r="BB31" s="739"/>
      <c r="BC31" s="739"/>
      <c r="BD31" s="739"/>
      <c r="BE31" s="739"/>
      <c r="BF31" s="739"/>
      <c r="BG31" s="739"/>
      <c r="BH31" s="739"/>
      <c r="BI31" s="739"/>
      <c r="BJ31" s="739"/>
      <c r="BK31" s="739"/>
    </row>
    <row r="32" spans="1:63" ht="22.5" customHeight="1" thickTop="1">
      <c r="A32" s="593"/>
      <c r="B32" s="594"/>
      <c r="C32" s="594"/>
      <c r="D32" s="594"/>
      <c r="E32" s="594"/>
      <c r="F32" s="594"/>
      <c r="G32" s="594"/>
      <c r="H32" s="594"/>
      <c r="I32" s="594"/>
      <c r="J32" s="594"/>
      <c r="K32" s="594"/>
      <c r="L32" s="594"/>
      <c r="M32" s="594"/>
      <c r="N32" s="594"/>
      <c r="P32" s="595"/>
      <c r="S32" s="1443"/>
      <c r="T32" s="596"/>
      <c r="U32" s="1438"/>
      <c r="V32" s="1438"/>
      <c r="W32" s="1438"/>
      <c r="X32" s="1438"/>
      <c r="Y32" s="1438"/>
      <c r="Z32" s="1438"/>
      <c r="AA32" s="1438"/>
      <c r="AB32" s="1439"/>
      <c r="AC32" s="1439"/>
      <c r="AD32" s="1439"/>
      <c r="AE32" s="1439"/>
      <c r="AF32" s="1440"/>
      <c r="AG32" s="1440"/>
      <c r="AH32" s="1440"/>
      <c r="AI32" s="1439"/>
      <c r="AJ32" s="1439"/>
      <c r="AK32" s="1439"/>
      <c r="AL32" s="1439"/>
      <c r="AM32" s="1439"/>
      <c r="AN32" s="1439"/>
      <c r="AO32" s="1440"/>
      <c r="AP32" s="1440"/>
      <c r="AQ32" s="1440"/>
      <c r="AR32" s="1440"/>
      <c r="AS32" s="1440"/>
      <c r="AT32" s="1440"/>
      <c r="AU32" s="1440"/>
      <c r="AV32" s="1440"/>
      <c r="AW32" s="599"/>
      <c r="AX32" s="599"/>
      <c r="AY32" s="599"/>
      <c r="AZ32" s="599"/>
      <c r="BA32" s="599"/>
      <c r="BB32" s="599"/>
      <c r="BC32" s="599"/>
      <c r="BD32" s="599"/>
      <c r="BE32" s="599"/>
      <c r="BF32" s="599"/>
      <c r="BG32" s="599"/>
      <c r="BH32" s="599"/>
      <c r="BI32" s="599"/>
      <c r="BJ32" s="599"/>
      <c r="BK32" s="599"/>
    </row>
    <row r="33" spans="3:63" ht="22.5" customHeight="1">
      <c r="M33" s="546"/>
      <c r="N33" s="548"/>
      <c r="S33" s="1443"/>
      <c r="T33" s="1443"/>
      <c r="U33" s="1443"/>
      <c r="V33" s="1443"/>
      <c r="W33" s="1443"/>
      <c r="X33" s="1443"/>
      <c r="Y33" s="738"/>
      <c r="Z33" s="1439"/>
      <c r="AA33" s="143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599"/>
      <c r="BD33" s="599"/>
      <c r="BE33" s="599"/>
      <c r="BF33" s="599"/>
      <c r="BG33" s="599"/>
      <c r="BH33" s="599"/>
      <c r="BI33" s="599"/>
      <c r="BJ33" s="599"/>
      <c r="BK33" s="599"/>
    </row>
    <row r="34" spans="3:63" ht="22.5" customHeight="1">
      <c r="M34" s="546"/>
      <c r="N34" s="548"/>
      <c r="S34" s="1443"/>
      <c r="T34" s="1443"/>
      <c r="U34" s="1443"/>
      <c r="V34" s="1443"/>
      <c r="W34" s="1443"/>
      <c r="X34" s="1443"/>
      <c r="Y34" s="1443"/>
      <c r="Z34" s="1443"/>
      <c r="AA34" s="1443"/>
      <c r="AB34" s="1442"/>
      <c r="AC34" s="1442"/>
      <c r="AD34" s="1442"/>
      <c r="AE34" s="1442"/>
      <c r="AF34" s="1441"/>
      <c r="AG34" s="1442"/>
      <c r="AH34" s="1442"/>
      <c r="AI34" s="1442"/>
      <c r="AJ34" s="1442"/>
      <c r="AK34" s="1442"/>
      <c r="AL34" s="1442"/>
      <c r="AM34" s="1442"/>
      <c r="AN34" s="1442"/>
      <c r="AO34" s="1441"/>
      <c r="AP34" s="1442"/>
      <c r="AQ34" s="1442"/>
      <c r="AR34" s="1442"/>
      <c r="AS34" s="1441"/>
      <c r="AT34" s="1442"/>
      <c r="AU34" s="1442"/>
      <c r="AV34" s="1442"/>
      <c r="AW34" s="599"/>
      <c r="AX34" s="599"/>
      <c r="AY34" s="599"/>
      <c r="AZ34" s="599"/>
      <c r="BA34" s="599"/>
      <c r="BB34" s="599"/>
      <c r="BC34" s="599"/>
      <c r="BD34" s="599"/>
      <c r="BE34" s="599"/>
      <c r="BF34" s="599"/>
      <c r="BG34" s="599"/>
      <c r="BH34" s="599"/>
      <c r="BI34" s="599"/>
      <c r="BJ34" s="599"/>
      <c r="BK34" s="599"/>
    </row>
    <row r="35" spans="3:63" ht="22.5" customHeight="1">
      <c r="M35" s="546"/>
      <c r="N35" s="548"/>
      <c r="S35" s="596"/>
      <c r="T35" s="596"/>
      <c r="U35" s="596"/>
      <c r="V35" s="596"/>
      <c r="W35" s="596"/>
      <c r="X35" s="596"/>
      <c r="Y35" s="596"/>
      <c r="Z35" s="596"/>
      <c r="AA35" s="596"/>
      <c r="AB35" s="597"/>
      <c r="AC35" s="597"/>
      <c r="AD35" s="597"/>
      <c r="AE35" s="597"/>
      <c r="AF35" s="598"/>
      <c r="AG35" s="597"/>
      <c r="AH35" s="597"/>
      <c r="AI35" s="597"/>
      <c r="AJ35" s="597"/>
      <c r="AK35" s="597"/>
      <c r="AL35" s="597"/>
      <c r="AM35" s="597"/>
      <c r="AN35" s="597"/>
      <c r="AO35" s="598"/>
      <c r="AP35" s="597"/>
      <c r="AQ35" s="597"/>
      <c r="AR35" s="597"/>
      <c r="AS35" s="598"/>
      <c r="AT35" s="597"/>
      <c r="AU35" s="597"/>
      <c r="AV35" s="597"/>
    </row>
    <row r="36" spans="3:63" ht="22.5" customHeight="1">
      <c r="V36" s="596"/>
      <c r="W36" s="596"/>
      <c r="X36" s="596"/>
      <c r="Y36" s="596"/>
      <c r="Z36" s="596"/>
      <c r="AA36" s="596"/>
      <c r="AB36" s="596"/>
      <c r="AC36" s="596"/>
      <c r="AD36" s="596"/>
      <c r="AE36" s="597"/>
      <c r="AF36" s="597"/>
      <c r="AG36" s="597"/>
      <c r="AH36" s="597"/>
      <c r="AI36" s="598"/>
      <c r="AJ36" s="597"/>
      <c r="AK36" s="597"/>
      <c r="AL36" s="597"/>
      <c r="AM36" s="597"/>
      <c r="AN36" s="597"/>
      <c r="AO36" s="597"/>
      <c r="AP36" s="597"/>
      <c r="AQ36" s="597"/>
      <c r="AR36" s="598"/>
      <c r="AS36" s="597"/>
      <c r="AT36" s="597"/>
      <c r="AU36" s="597"/>
      <c r="AV36" s="598"/>
      <c r="AW36" s="597"/>
      <c r="AX36" s="597"/>
      <c r="AY36" s="597"/>
    </row>
    <row r="37" spans="3:63" ht="22.5" customHeight="1">
      <c r="V37" s="596"/>
      <c r="W37" s="596"/>
      <c r="X37" s="596"/>
      <c r="Y37" s="596"/>
      <c r="Z37" s="596"/>
      <c r="AA37" s="596"/>
      <c r="AB37" s="596"/>
      <c r="AC37" s="596"/>
      <c r="AD37" s="596"/>
      <c r="AE37" s="597"/>
      <c r="AF37" s="597"/>
      <c r="AG37" s="597"/>
      <c r="AH37" s="597"/>
      <c r="AI37" s="598"/>
      <c r="AJ37" s="597"/>
      <c r="AK37" s="597"/>
      <c r="AL37" s="597"/>
      <c r="AM37" s="597"/>
      <c r="AN37" s="597"/>
      <c r="AO37" s="597"/>
      <c r="AP37" s="597"/>
      <c r="AQ37" s="597"/>
      <c r="AR37" s="598"/>
      <c r="AS37" s="597"/>
      <c r="AT37" s="597"/>
      <c r="AU37" s="597"/>
      <c r="AV37" s="598"/>
      <c r="AW37" s="597"/>
      <c r="AX37" s="597"/>
      <c r="AY37" s="597"/>
    </row>
    <row r="38" spans="3:63" ht="22.5" customHeight="1">
      <c r="W38" s="596"/>
      <c r="X38" s="1438"/>
      <c r="Y38" s="1438"/>
      <c r="Z38" s="1438"/>
      <c r="AA38" s="1438"/>
      <c r="AB38" s="1438"/>
      <c r="AC38" s="1438"/>
      <c r="AD38" s="1438"/>
      <c r="AE38" s="1439"/>
      <c r="AF38" s="1439"/>
      <c r="AG38" s="1439"/>
      <c r="AH38" s="1439"/>
      <c r="AI38" s="1440"/>
      <c r="AJ38" s="1440"/>
      <c r="AK38" s="1440"/>
      <c r="AL38" s="599"/>
      <c r="AM38" s="599"/>
      <c r="AN38" s="599"/>
      <c r="AO38" s="599"/>
      <c r="AP38" s="599"/>
      <c r="AQ38" s="599"/>
      <c r="AR38" s="599"/>
      <c r="AS38" s="599"/>
      <c r="AT38" s="599"/>
      <c r="AU38" s="599"/>
      <c r="AV38" s="599"/>
      <c r="AW38" s="599"/>
      <c r="AX38" s="599"/>
      <c r="AY38" s="599"/>
    </row>
    <row r="39" spans="3:63" ht="22.5" customHeight="1"/>
    <row r="40" spans="3:63" ht="22.5" customHeight="1"/>
    <row r="41" spans="3:63" ht="22.5" customHeight="1"/>
    <row r="42" spans="3:63" ht="22.5" customHeight="1">
      <c r="C42" s="546"/>
      <c r="D42" s="546"/>
      <c r="F42" s="546"/>
      <c r="G42" s="546"/>
      <c r="H42" s="546"/>
      <c r="I42" s="546"/>
      <c r="J42" s="546"/>
      <c r="K42" s="546"/>
      <c r="L42" s="546"/>
      <c r="M42" s="546"/>
      <c r="N42" s="546"/>
      <c r="P42" s="546"/>
      <c r="T42" s="546"/>
    </row>
    <row r="43" spans="3:63" ht="22.5" customHeight="1">
      <c r="C43" s="546"/>
      <c r="D43" s="546"/>
      <c r="F43" s="546"/>
      <c r="G43" s="546"/>
      <c r="H43" s="546"/>
      <c r="I43" s="546"/>
      <c r="J43" s="546"/>
      <c r="K43" s="546"/>
      <c r="L43" s="546"/>
      <c r="M43" s="546"/>
      <c r="N43" s="546"/>
      <c r="P43" s="546"/>
      <c r="T43" s="546"/>
    </row>
    <row r="44" spans="3:63" ht="22.5" customHeight="1">
      <c r="C44" s="546"/>
      <c r="D44" s="546"/>
      <c r="F44" s="546"/>
      <c r="G44" s="546"/>
      <c r="H44" s="546"/>
      <c r="I44" s="546"/>
      <c r="J44" s="546"/>
      <c r="K44" s="546"/>
      <c r="L44" s="546"/>
      <c r="M44" s="546"/>
      <c r="N44" s="546"/>
      <c r="P44" s="546"/>
      <c r="T44" s="546"/>
    </row>
    <row r="45" spans="3:63" ht="22.5" customHeight="1">
      <c r="C45" s="546"/>
      <c r="D45" s="546"/>
      <c r="F45" s="546"/>
      <c r="G45" s="546"/>
      <c r="H45" s="546"/>
      <c r="I45" s="546"/>
      <c r="J45" s="546"/>
      <c r="K45" s="546"/>
      <c r="L45" s="546"/>
      <c r="M45" s="546"/>
      <c r="N45" s="546"/>
      <c r="P45" s="546"/>
      <c r="T45" s="546"/>
    </row>
    <row r="46" spans="3:63" ht="22.5" customHeight="1">
      <c r="C46" s="546"/>
      <c r="D46" s="546"/>
      <c r="F46" s="546"/>
      <c r="G46" s="546"/>
      <c r="H46" s="546"/>
      <c r="I46" s="546"/>
      <c r="J46" s="546"/>
      <c r="K46" s="546"/>
      <c r="L46" s="546"/>
      <c r="M46" s="546"/>
      <c r="N46" s="546"/>
      <c r="P46" s="546"/>
      <c r="T46" s="546"/>
    </row>
    <row r="47" spans="3:63" ht="22.5" customHeight="1">
      <c r="C47" s="546"/>
      <c r="D47" s="546"/>
      <c r="F47" s="546"/>
      <c r="G47" s="546"/>
      <c r="H47" s="546"/>
      <c r="I47" s="546"/>
      <c r="J47" s="546"/>
      <c r="K47" s="546"/>
      <c r="L47" s="546"/>
      <c r="M47" s="546"/>
      <c r="N47" s="546"/>
      <c r="P47" s="546"/>
      <c r="T47" s="546"/>
    </row>
    <row r="48" spans="3:63" ht="22.5" customHeight="1">
      <c r="C48" s="546"/>
      <c r="D48" s="546"/>
      <c r="F48" s="546"/>
      <c r="G48" s="546"/>
      <c r="H48" s="546"/>
      <c r="I48" s="546"/>
      <c r="J48" s="546"/>
      <c r="K48" s="546"/>
      <c r="L48" s="546"/>
      <c r="M48" s="546"/>
      <c r="N48" s="546"/>
      <c r="P48" s="546"/>
      <c r="T48" s="546"/>
    </row>
    <row r="49" spans="3:20" ht="22.5" customHeight="1">
      <c r="C49" s="546"/>
      <c r="D49" s="546"/>
      <c r="F49" s="546"/>
      <c r="G49" s="546"/>
      <c r="H49" s="546"/>
      <c r="I49" s="546"/>
      <c r="J49" s="546"/>
      <c r="K49" s="546"/>
      <c r="L49" s="546"/>
      <c r="M49" s="546"/>
      <c r="N49" s="546"/>
      <c r="P49" s="546"/>
      <c r="T49" s="546"/>
    </row>
    <row r="50" spans="3:20" ht="22.5" customHeight="1">
      <c r="C50" s="546"/>
      <c r="D50" s="546"/>
      <c r="F50" s="546"/>
      <c r="G50" s="546"/>
      <c r="H50" s="546"/>
      <c r="I50" s="546"/>
      <c r="J50" s="546"/>
      <c r="K50" s="546"/>
      <c r="L50" s="546"/>
      <c r="M50" s="546"/>
      <c r="N50" s="546"/>
      <c r="P50" s="546"/>
      <c r="T50" s="546"/>
    </row>
    <row r="51" spans="3:20" ht="22.5" customHeight="1">
      <c r="C51" s="546"/>
      <c r="D51" s="546"/>
      <c r="F51" s="546"/>
      <c r="G51" s="546"/>
      <c r="H51" s="546"/>
      <c r="I51" s="546"/>
      <c r="J51" s="546"/>
      <c r="K51" s="546"/>
      <c r="L51" s="546"/>
      <c r="M51" s="546"/>
      <c r="N51" s="546"/>
      <c r="P51" s="546"/>
      <c r="T51" s="546"/>
    </row>
    <row r="52" spans="3:20" ht="22.5" customHeight="1">
      <c r="C52" s="546"/>
      <c r="D52" s="546"/>
      <c r="F52" s="546"/>
      <c r="G52" s="546"/>
      <c r="H52" s="546"/>
      <c r="I52" s="546"/>
      <c r="J52" s="546"/>
      <c r="K52" s="546"/>
      <c r="L52" s="546"/>
      <c r="M52" s="546"/>
      <c r="N52" s="546"/>
      <c r="P52" s="546"/>
      <c r="T52" s="546"/>
    </row>
    <row r="53" spans="3:20" ht="22.5" customHeight="1">
      <c r="C53" s="546"/>
      <c r="D53" s="546"/>
      <c r="F53" s="546"/>
      <c r="G53" s="546"/>
      <c r="H53" s="546"/>
      <c r="I53" s="546"/>
      <c r="J53" s="546"/>
      <c r="K53" s="546"/>
      <c r="L53" s="546"/>
      <c r="M53" s="546"/>
      <c r="N53" s="546"/>
      <c r="P53" s="546"/>
      <c r="T53" s="546"/>
    </row>
    <row r="54" spans="3:20" ht="22.5" customHeight="1">
      <c r="C54" s="546"/>
      <c r="D54" s="546"/>
      <c r="F54" s="546"/>
      <c r="G54" s="546"/>
      <c r="H54" s="546"/>
      <c r="I54" s="546"/>
      <c r="J54" s="546"/>
      <c r="K54" s="546"/>
      <c r="L54" s="546"/>
      <c r="M54" s="546"/>
      <c r="N54" s="546"/>
      <c r="P54" s="546"/>
      <c r="T54" s="546"/>
    </row>
    <row r="55" spans="3:20" ht="22.5" customHeight="1">
      <c r="C55" s="546"/>
      <c r="D55" s="546"/>
      <c r="F55" s="546"/>
      <c r="G55" s="546"/>
      <c r="H55" s="546"/>
      <c r="I55" s="546"/>
      <c r="J55" s="546"/>
      <c r="K55" s="546"/>
      <c r="L55" s="546"/>
      <c r="M55" s="546"/>
      <c r="N55" s="546"/>
      <c r="P55" s="546"/>
      <c r="T55" s="546"/>
    </row>
    <row r="56" spans="3:20" ht="22.5" customHeight="1">
      <c r="C56" s="546"/>
      <c r="D56" s="546"/>
      <c r="F56" s="546"/>
      <c r="G56" s="546"/>
      <c r="H56" s="546"/>
      <c r="I56" s="546"/>
      <c r="J56" s="546"/>
      <c r="K56" s="546"/>
      <c r="L56" s="546"/>
      <c r="M56" s="546"/>
      <c r="N56" s="546"/>
      <c r="P56" s="546"/>
      <c r="T56" s="546"/>
    </row>
    <row r="57" spans="3:20" ht="22.5" customHeight="1">
      <c r="C57" s="546"/>
      <c r="D57" s="546"/>
      <c r="F57" s="546"/>
      <c r="G57" s="546"/>
      <c r="H57" s="546"/>
      <c r="I57" s="546"/>
      <c r="J57" s="546"/>
      <c r="K57" s="546"/>
      <c r="L57" s="546"/>
      <c r="M57" s="546"/>
      <c r="N57" s="546"/>
      <c r="P57" s="546"/>
      <c r="T57" s="546"/>
    </row>
    <row r="58" spans="3:20" ht="22.5" customHeight="1">
      <c r="C58" s="546"/>
      <c r="D58" s="546"/>
      <c r="F58" s="546"/>
      <c r="G58" s="546"/>
      <c r="H58" s="546"/>
      <c r="I58" s="546"/>
      <c r="J58" s="546"/>
      <c r="K58" s="546"/>
      <c r="L58" s="546"/>
      <c r="M58" s="546"/>
      <c r="N58" s="546"/>
      <c r="P58" s="546"/>
      <c r="T58" s="546"/>
    </row>
    <row r="59" spans="3:20" ht="22.5" customHeight="1">
      <c r="C59" s="546"/>
      <c r="D59" s="546"/>
      <c r="F59" s="546"/>
      <c r="G59" s="546"/>
      <c r="H59" s="546"/>
      <c r="I59" s="546"/>
      <c r="J59" s="546"/>
      <c r="K59" s="546"/>
      <c r="L59" s="546"/>
      <c r="M59" s="546"/>
      <c r="N59" s="546"/>
      <c r="P59" s="546"/>
      <c r="T59" s="546"/>
    </row>
    <row r="60" spans="3:20" ht="22.5" customHeight="1">
      <c r="C60" s="546"/>
      <c r="D60" s="546"/>
      <c r="F60" s="546"/>
      <c r="G60" s="546"/>
      <c r="H60" s="546"/>
      <c r="I60" s="546"/>
      <c r="J60" s="546"/>
      <c r="K60" s="546"/>
      <c r="L60" s="546"/>
      <c r="M60" s="546"/>
      <c r="N60" s="546"/>
      <c r="P60" s="546"/>
      <c r="T60" s="546"/>
    </row>
    <row r="61" spans="3:20" ht="22.5" customHeight="1">
      <c r="C61" s="546"/>
      <c r="D61" s="546"/>
      <c r="F61" s="546"/>
      <c r="G61" s="546"/>
      <c r="H61" s="546"/>
      <c r="I61" s="546"/>
      <c r="J61" s="546"/>
      <c r="K61" s="546"/>
      <c r="L61" s="546"/>
      <c r="M61" s="546"/>
      <c r="N61" s="546"/>
      <c r="P61" s="546"/>
      <c r="T61" s="546"/>
    </row>
    <row r="62" spans="3:20" ht="22.5" customHeight="1">
      <c r="C62" s="546"/>
      <c r="D62" s="546"/>
      <c r="F62" s="546"/>
      <c r="G62" s="546"/>
      <c r="H62" s="546"/>
      <c r="I62" s="546"/>
      <c r="J62" s="546"/>
      <c r="K62" s="546"/>
      <c r="L62" s="546"/>
      <c r="M62" s="546"/>
      <c r="N62" s="546"/>
      <c r="P62" s="546"/>
      <c r="T62" s="546"/>
    </row>
    <row r="63" spans="3:20" ht="22.5" customHeight="1">
      <c r="C63" s="546"/>
      <c r="D63" s="546"/>
      <c r="F63" s="546"/>
      <c r="G63" s="546"/>
      <c r="H63" s="546"/>
      <c r="I63" s="546"/>
      <c r="J63" s="546"/>
      <c r="K63" s="546"/>
      <c r="L63" s="546"/>
      <c r="M63" s="546"/>
      <c r="N63" s="546"/>
      <c r="P63" s="546"/>
      <c r="T63" s="546"/>
    </row>
    <row r="64" spans="3:20" ht="22.5" customHeight="1">
      <c r="C64" s="546"/>
      <c r="D64" s="546"/>
      <c r="F64" s="546"/>
      <c r="G64" s="546"/>
      <c r="H64" s="546"/>
      <c r="I64" s="546"/>
      <c r="J64" s="546"/>
      <c r="K64" s="546"/>
      <c r="L64" s="546"/>
      <c r="M64" s="546"/>
      <c r="N64" s="546"/>
      <c r="P64" s="546"/>
      <c r="T64" s="546"/>
    </row>
    <row r="65" spans="3:20" ht="22.5" customHeight="1">
      <c r="C65" s="546"/>
      <c r="D65" s="546"/>
      <c r="F65" s="546"/>
      <c r="G65" s="546"/>
      <c r="H65" s="546"/>
      <c r="I65" s="546"/>
      <c r="J65" s="546"/>
      <c r="K65" s="546"/>
      <c r="L65" s="546"/>
      <c r="M65" s="546"/>
      <c r="N65" s="546"/>
      <c r="P65" s="546"/>
      <c r="T65" s="546"/>
    </row>
    <row r="66" spans="3:20" ht="22.5" customHeight="1">
      <c r="C66" s="546"/>
      <c r="D66" s="546"/>
      <c r="F66" s="546"/>
      <c r="G66" s="546"/>
      <c r="H66" s="546"/>
      <c r="I66" s="546"/>
      <c r="J66" s="546"/>
      <c r="K66" s="546"/>
      <c r="L66" s="546"/>
      <c r="M66" s="546"/>
      <c r="N66" s="546"/>
      <c r="P66" s="546"/>
      <c r="T66" s="546"/>
    </row>
    <row r="67" spans="3:20" ht="22.5" customHeight="1">
      <c r="C67" s="546"/>
      <c r="D67" s="546"/>
      <c r="F67" s="546"/>
      <c r="G67" s="546"/>
      <c r="H67" s="546"/>
      <c r="I67" s="546"/>
      <c r="J67" s="546"/>
      <c r="K67" s="546"/>
      <c r="L67" s="546"/>
      <c r="M67" s="546"/>
      <c r="N67" s="546"/>
      <c r="P67" s="546"/>
      <c r="T67" s="546"/>
    </row>
    <row r="68" spans="3:20" ht="22.5" customHeight="1">
      <c r="C68" s="546"/>
      <c r="D68" s="546"/>
      <c r="F68" s="546"/>
      <c r="G68" s="546"/>
      <c r="H68" s="546"/>
      <c r="I68" s="546"/>
      <c r="J68" s="546"/>
      <c r="K68" s="546"/>
      <c r="L68" s="546"/>
      <c r="M68" s="546"/>
      <c r="N68" s="546"/>
      <c r="P68" s="546"/>
      <c r="T68" s="546"/>
    </row>
    <row r="69" spans="3:20" ht="22.5" customHeight="1">
      <c r="C69" s="546"/>
      <c r="D69" s="546"/>
      <c r="F69" s="546"/>
      <c r="G69" s="546"/>
      <c r="H69" s="546"/>
      <c r="I69" s="546"/>
      <c r="J69" s="546"/>
      <c r="K69" s="546"/>
      <c r="L69" s="546"/>
      <c r="M69" s="546"/>
      <c r="N69" s="546"/>
      <c r="P69" s="546"/>
      <c r="T69" s="546"/>
    </row>
    <row r="70" spans="3:20" ht="22.5" customHeight="1">
      <c r="C70" s="546"/>
      <c r="D70" s="546"/>
      <c r="F70" s="546"/>
      <c r="G70" s="546"/>
      <c r="H70" s="546"/>
      <c r="I70" s="546"/>
      <c r="J70" s="546"/>
      <c r="K70" s="546"/>
      <c r="L70" s="546"/>
      <c r="M70" s="546"/>
      <c r="N70" s="546"/>
      <c r="P70" s="546"/>
      <c r="T70" s="546"/>
    </row>
    <row r="71" spans="3:20" ht="22.5" customHeight="1">
      <c r="C71" s="546"/>
      <c r="D71" s="546"/>
      <c r="F71" s="546"/>
      <c r="G71" s="546"/>
      <c r="H71" s="546"/>
      <c r="I71" s="546"/>
      <c r="J71" s="546"/>
      <c r="K71" s="546"/>
      <c r="L71" s="546"/>
      <c r="M71" s="546"/>
      <c r="N71" s="546"/>
      <c r="P71" s="546"/>
      <c r="T71" s="546"/>
    </row>
    <row r="72" spans="3:20" ht="22.5" customHeight="1">
      <c r="C72" s="546"/>
      <c r="D72" s="546"/>
      <c r="F72" s="546"/>
      <c r="G72" s="546"/>
      <c r="H72" s="546"/>
      <c r="I72" s="546"/>
      <c r="J72" s="546"/>
      <c r="K72" s="546"/>
      <c r="L72" s="546"/>
      <c r="M72" s="546"/>
      <c r="N72" s="546"/>
      <c r="P72" s="546"/>
      <c r="T72" s="546"/>
    </row>
    <row r="73" spans="3:20" ht="22.5" customHeight="1">
      <c r="C73" s="546"/>
      <c r="D73" s="546"/>
      <c r="F73" s="546"/>
      <c r="G73" s="546"/>
      <c r="H73" s="546"/>
      <c r="I73" s="546"/>
      <c r="J73" s="546"/>
      <c r="K73" s="546"/>
      <c r="L73" s="546"/>
      <c r="M73" s="546"/>
      <c r="N73" s="546"/>
      <c r="P73" s="546"/>
      <c r="T73" s="546"/>
    </row>
    <row r="74" spans="3:20" ht="22.5" customHeight="1">
      <c r="C74" s="546"/>
      <c r="D74" s="546"/>
      <c r="F74" s="546"/>
      <c r="G74" s="546"/>
      <c r="H74" s="546"/>
      <c r="I74" s="546"/>
      <c r="J74" s="546"/>
      <c r="K74" s="546"/>
      <c r="L74" s="546"/>
      <c r="M74" s="546"/>
      <c r="N74" s="546"/>
      <c r="P74" s="546"/>
      <c r="T74" s="546"/>
    </row>
    <row r="75" spans="3:20" ht="22.5" customHeight="1">
      <c r="C75" s="546"/>
      <c r="D75" s="546"/>
      <c r="F75" s="546"/>
      <c r="G75" s="546"/>
      <c r="H75" s="546"/>
      <c r="I75" s="546"/>
      <c r="J75" s="546"/>
      <c r="K75" s="546"/>
      <c r="L75" s="546"/>
      <c r="M75" s="546"/>
      <c r="N75" s="546"/>
      <c r="P75" s="546"/>
      <c r="T75" s="546"/>
    </row>
    <row r="76" spans="3:20" ht="22.5" customHeight="1">
      <c r="C76" s="546"/>
      <c r="D76" s="546"/>
      <c r="F76" s="546"/>
      <c r="G76" s="546"/>
      <c r="H76" s="546"/>
      <c r="I76" s="546"/>
      <c r="J76" s="546"/>
      <c r="K76" s="546"/>
      <c r="L76" s="546"/>
      <c r="M76" s="546"/>
      <c r="N76" s="546"/>
      <c r="P76" s="546"/>
      <c r="T76" s="546"/>
    </row>
    <row r="77" spans="3:20" ht="22.5" customHeight="1">
      <c r="C77" s="546"/>
      <c r="D77" s="546"/>
      <c r="F77" s="546"/>
      <c r="G77" s="546"/>
      <c r="H77" s="546"/>
      <c r="I77" s="546"/>
      <c r="J77" s="546"/>
      <c r="K77" s="546"/>
      <c r="L77" s="546"/>
      <c r="M77" s="546"/>
      <c r="N77" s="546"/>
      <c r="P77" s="546"/>
      <c r="T77" s="546"/>
    </row>
    <row r="78" spans="3:20" ht="22.5" customHeight="1">
      <c r="C78" s="546"/>
      <c r="D78" s="546"/>
      <c r="F78" s="546"/>
      <c r="G78" s="546"/>
      <c r="H78" s="546"/>
      <c r="I78" s="546"/>
      <c r="J78" s="546"/>
      <c r="K78" s="546"/>
      <c r="L78" s="546"/>
      <c r="M78" s="546"/>
      <c r="N78" s="546"/>
      <c r="P78" s="546"/>
      <c r="T78" s="546"/>
    </row>
    <row r="79" spans="3:20" ht="22.5" customHeight="1">
      <c r="C79" s="546"/>
      <c r="D79" s="546"/>
      <c r="F79" s="546"/>
      <c r="G79" s="546"/>
      <c r="H79" s="546"/>
      <c r="I79" s="546"/>
      <c r="J79" s="546"/>
      <c r="K79" s="546"/>
      <c r="L79" s="546"/>
      <c r="M79" s="546"/>
      <c r="N79" s="546"/>
      <c r="P79" s="546"/>
      <c r="T79" s="546"/>
    </row>
    <row r="80" spans="3:20" ht="22.5" customHeight="1">
      <c r="C80" s="546"/>
      <c r="D80" s="546"/>
      <c r="F80" s="546"/>
      <c r="G80" s="546"/>
      <c r="H80" s="546"/>
      <c r="I80" s="546"/>
      <c r="J80" s="546"/>
      <c r="K80" s="546"/>
      <c r="L80" s="546"/>
      <c r="M80" s="546"/>
      <c r="N80" s="546"/>
      <c r="P80" s="546"/>
      <c r="T80" s="546"/>
    </row>
    <row r="81" spans="3:20" ht="22.5" customHeight="1">
      <c r="C81" s="546"/>
      <c r="D81" s="546"/>
      <c r="F81" s="546"/>
      <c r="G81" s="546"/>
      <c r="H81" s="546"/>
      <c r="I81" s="546"/>
      <c r="J81" s="546"/>
      <c r="K81" s="546"/>
      <c r="L81" s="546"/>
      <c r="M81" s="546"/>
      <c r="N81" s="546"/>
      <c r="P81" s="546"/>
      <c r="T81" s="546"/>
    </row>
    <row r="82" spans="3:20" ht="22.5" customHeight="1">
      <c r="C82" s="546"/>
      <c r="D82" s="546"/>
      <c r="F82" s="546"/>
      <c r="G82" s="546"/>
      <c r="H82" s="546"/>
      <c r="I82" s="546"/>
      <c r="J82" s="546"/>
      <c r="K82" s="546"/>
      <c r="L82" s="546"/>
      <c r="M82" s="546"/>
      <c r="N82" s="546"/>
      <c r="P82" s="546"/>
      <c r="T82" s="546"/>
    </row>
    <row r="83" spans="3:20" ht="22.5" customHeight="1">
      <c r="C83" s="546"/>
      <c r="D83" s="546"/>
      <c r="F83" s="546"/>
      <c r="G83" s="546"/>
      <c r="H83" s="546"/>
      <c r="I83" s="546"/>
      <c r="J83" s="546"/>
      <c r="K83" s="546"/>
      <c r="L83" s="546"/>
      <c r="M83" s="546"/>
      <c r="N83" s="546"/>
      <c r="P83" s="546"/>
      <c r="T83" s="546"/>
    </row>
    <row r="84" spans="3:20" ht="22.5" customHeight="1">
      <c r="C84" s="546"/>
      <c r="D84" s="546"/>
      <c r="F84" s="546"/>
      <c r="G84" s="546"/>
      <c r="H84" s="546"/>
      <c r="I84" s="546"/>
      <c r="J84" s="546"/>
      <c r="K84" s="546"/>
      <c r="L84" s="546"/>
      <c r="M84" s="546"/>
      <c r="N84" s="546"/>
      <c r="P84" s="546"/>
      <c r="T84" s="546"/>
    </row>
    <row r="85" spans="3:20" ht="22.5" customHeight="1">
      <c r="C85" s="546"/>
      <c r="D85" s="546"/>
      <c r="F85" s="546"/>
      <c r="G85" s="546"/>
      <c r="H85" s="546"/>
      <c r="I85" s="546"/>
      <c r="J85" s="546"/>
      <c r="K85" s="546"/>
      <c r="L85" s="546"/>
      <c r="M85" s="546"/>
      <c r="N85" s="546"/>
      <c r="P85" s="546"/>
      <c r="T85" s="546"/>
    </row>
    <row r="86" spans="3:20" ht="22.5" customHeight="1">
      <c r="C86" s="546"/>
      <c r="D86" s="546"/>
      <c r="F86" s="546"/>
      <c r="G86" s="546"/>
      <c r="H86" s="546"/>
      <c r="I86" s="546"/>
      <c r="J86" s="546"/>
      <c r="K86" s="546"/>
      <c r="L86" s="546"/>
      <c r="M86" s="546"/>
      <c r="N86" s="546"/>
      <c r="P86" s="546"/>
      <c r="T86" s="546"/>
    </row>
    <row r="87" spans="3:20" ht="22.5" customHeight="1">
      <c r="C87" s="546"/>
      <c r="D87" s="546"/>
      <c r="F87" s="546"/>
      <c r="G87" s="546"/>
      <c r="H87" s="546"/>
      <c r="I87" s="546"/>
      <c r="J87" s="546"/>
      <c r="K87" s="546"/>
      <c r="L87" s="546"/>
      <c r="M87" s="546"/>
      <c r="N87" s="546"/>
      <c r="P87" s="546"/>
      <c r="T87" s="546"/>
    </row>
    <row r="88" spans="3:20" ht="22.5" customHeight="1">
      <c r="C88" s="546"/>
      <c r="D88" s="546"/>
      <c r="F88" s="546"/>
      <c r="G88" s="546"/>
      <c r="H88" s="546"/>
      <c r="I88" s="546"/>
      <c r="J88" s="546"/>
      <c r="K88" s="546"/>
      <c r="L88" s="546"/>
      <c r="M88" s="546"/>
      <c r="N88" s="546"/>
      <c r="P88" s="546"/>
      <c r="T88" s="546"/>
    </row>
    <row r="89" spans="3:20" ht="22.5" customHeight="1">
      <c r="C89" s="546"/>
      <c r="D89" s="546"/>
      <c r="F89" s="546"/>
      <c r="G89" s="546"/>
      <c r="H89" s="546"/>
      <c r="I89" s="546"/>
      <c r="J89" s="546"/>
      <c r="K89" s="546"/>
      <c r="L89" s="546"/>
      <c r="M89" s="546"/>
      <c r="N89" s="546"/>
      <c r="P89" s="546"/>
      <c r="T89" s="546"/>
    </row>
    <row r="90" spans="3:20" ht="22.5" customHeight="1">
      <c r="C90" s="546"/>
      <c r="D90" s="546"/>
      <c r="F90" s="546"/>
      <c r="G90" s="546"/>
      <c r="H90" s="546"/>
      <c r="I90" s="546"/>
      <c r="J90" s="546"/>
      <c r="K90" s="546"/>
      <c r="L90" s="546"/>
      <c r="M90" s="546"/>
      <c r="N90" s="546"/>
      <c r="P90" s="546"/>
      <c r="T90" s="546"/>
    </row>
    <row r="91" spans="3:20" ht="22.5" customHeight="1">
      <c r="C91" s="546"/>
      <c r="D91" s="546"/>
      <c r="F91" s="546"/>
      <c r="G91" s="546"/>
      <c r="H91" s="546"/>
      <c r="I91" s="546"/>
      <c r="J91" s="546"/>
      <c r="K91" s="546"/>
      <c r="L91" s="546"/>
      <c r="M91" s="546"/>
      <c r="N91" s="546"/>
      <c r="P91" s="546"/>
      <c r="T91" s="546"/>
    </row>
    <row r="92" spans="3:20" ht="22.5" customHeight="1">
      <c r="C92" s="546"/>
      <c r="D92" s="546"/>
      <c r="F92" s="546"/>
      <c r="G92" s="546"/>
      <c r="H92" s="546"/>
      <c r="I92" s="546"/>
      <c r="J92" s="546"/>
      <c r="K92" s="546"/>
      <c r="L92" s="546"/>
      <c r="M92" s="546"/>
      <c r="N92" s="546"/>
      <c r="P92" s="546"/>
      <c r="T92" s="546"/>
    </row>
    <row r="93" spans="3:20" ht="22.5" customHeight="1">
      <c r="C93" s="546"/>
      <c r="D93" s="546"/>
      <c r="F93" s="546"/>
      <c r="G93" s="546"/>
      <c r="H93" s="546"/>
      <c r="I93" s="546"/>
      <c r="J93" s="546"/>
      <c r="K93" s="546"/>
      <c r="L93" s="546"/>
      <c r="M93" s="546"/>
      <c r="N93" s="546"/>
      <c r="P93" s="546"/>
      <c r="T93" s="546"/>
    </row>
    <row r="94" spans="3:20" ht="22.5" customHeight="1">
      <c r="C94" s="546"/>
      <c r="D94" s="546"/>
      <c r="F94" s="546"/>
      <c r="G94" s="546"/>
      <c r="H94" s="546"/>
      <c r="I94" s="546"/>
      <c r="J94" s="546"/>
      <c r="K94" s="546"/>
      <c r="L94" s="546"/>
      <c r="M94" s="546"/>
      <c r="N94" s="546"/>
      <c r="P94" s="546"/>
      <c r="T94" s="546"/>
    </row>
    <row r="95" spans="3:20" ht="22.5" customHeight="1">
      <c r="C95" s="546"/>
      <c r="D95" s="546"/>
      <c r="F95" s="546"/>
      <c r="G95" s="546"/>
      <c r="H95" s="546"/>
      <c r="I95" s="546"/>
      <c r="J95" s="546"/>
      <c r="K95" s="546"/>
      <c r="L95" s="546"/>
      <c r="M95" s="546"/>
      <c r="N95" s="546"/>
      <c r="P95" s="546"/>
      <c r="T95" s="546"/>
    </row>
    <row r="96" spans="3:20" ht="22.5" customHeight="1">
      <c r="C96" s="546"/>
      <c r="D96" s="546"/>
      <c r="F96" s="546"/>
      <c r="G96" s="546"/>
      <c r="H96" s="546"/>
      <c r="I96" s="546"/>
      <c r="J96" s="546"/>
      <c r="K96" s="546"/>
      <c r="L96" s="546"/>
      <c r="M96" s="546"/>
      <c r="N96" s="546"/>
      <c r="P96" s="546"/>
      <c r="T96" s="546"/>
    </row>
    <row r="97" spans="3:20" ht="22.5" customHeight="1">
      <c r="C97" s="546"/>
      <c r="D97" s="546"/>
      <c r="F97" s="546"/>
      <c r="G97" s="546"/>
      <c r="H97" s="546"/>
      <c r="I97" s="546"/>
      <c r="J97" s="546"/>
      <c r="K97" s="546"/>
      <c r="L97" s="546"/>
      <c r="M97" s="546"/>
      <c r="N97" s="546"/>
      <c r="P97" s="546"/>
      <c r="T97" s="546"/>
    </row>
    <row r="98" spans="3:20" ht="22.5" customHeight="1">
      <c r="C98" s="546"/>
      <c r="D98" s="546"/>
      <c r="F98" s="546"/>
      <c r="G98" s="546"/>
      <c r="H98" s="546"/>
      <c r="I98" s="546"/>
      <c r="J98" s="546"/>
      <c r="K98" s="546"/>
      <c r="L98" s="546"/>
      <c r="M98" s="546"/>
      <c r="N98" s="546"/>
      <c r="P98" s="546"/>
      <c r="T98" s="546"/>
    </row>
    <row r="99" spans="3:20" ht="22.5" customHeight="1">
      <c r="C99" s="546"/>
      <c r="D99" s="546"/>
      <c r="F99" s="546"/>
      <c r="G99" s="546"/>
      <c r="H99" s="546"/>
      <c r="I99" s="546"/>
      <c r="J99" s="546"/>
      <c r="K99" s="546"/>
      <c r="L99" s="546"/>
      <c r="M99" s="546"/>
      <c r="N99" s="546"/>
      <c r="P99" s="546"/>
      <c r="T99" s="546"/>
    </row>
    <row r="100" spans="3:20" ht="22.5" customHeight="1">
      <c r="C100" s="546"/>
      <c r="D100" s="546"/>
      <c r="F100" s="546"/>
      <c r="G100" s="546"/>
      <c r="H100" s="546"/>
      <c r="I100" s="546"/>
      <c r="J100" s="546"/>
      <c r="K100" s="546"/>
      <c r="L100" s="546"/>
      <c r="M100" s="546"/>
      <c r="N100" s="546"/>
      <c r="P100" s="546"/>
      <c r="T100" s="546"/>
    </row>
    <row r="101" spans="3:20" ht="22.5" customHeight="1">
      <c r="C101" s="546"/>
      <c r="D101" s="546"/>
      <c r="F101" s="546"/>
      <c r="G101" s="546"/>
      <c r="H101" s="546"/>
      <c r="I101" s="546"/>
      <c r="J101" s="546"/>
      <c r="K101" s="546"/>
      <c r="L101" s="546"/>
      <c r="M101" s="546"/>
      <c r="N101" s="546"/>
      <c r="P101" s="546"/>
      <c r="T101" s="546"/>
    </row>
    <row r="102" spans="3:20" ht="22.5" customHeight="1">
      <c r="C102" s="546"/>
      <c r="D102" s="546"/>
      <c r="F102" s="546"/>
      <c r="G102" s="546"/>
      <c r="H102" s="546"/>
      <c r="I102" s="546"/>
      <c r="J102" s="546"/>
      <c r="K102" s="546"/>
      <c r="L102" s="546"/>
      <c r="M102" s="546"/>
      <c r="N102" s="546"/>
      <c r="P102" s="546"/>
      <c r="T102" s="546"/>
    </row>
    <row r="103" spans="3:20" ht="22.5" customHeight="1">
      <c r="C103" s="546"/>
      <c r="D103" s="546"/>
      <c r="F103" s="546"/>
      <c r="G103" s="546"/>
      <c r="H103" s="546"/>
      <c r="I103" s="546"/>
      <c r="J103" s="546"/>
      <c r="K103" s="546"/>
      <c r="L103" s="546"/>
      <c r="M103" s="546"/>
      <c r="N103" s="546"/>
      <c r="P103" s="546"/>
      <c r="T103" s="546"/>
    </row>
    <row r="104" spans="3:20" ht="22.5" customHeight="1">
      <c r="C104" s="546"/>
      <c r="D104" s="546"/>
      <c r="F104" s="546"/>
      <c r="G104" s="546"/>
      <c r="H104" s="546"/>
      <c r="I104" s="546"/>
      <c r="J104" s="546"/>
      <c r="K104" s="546"/>
      <c r="L104" s="546"/>
      <c r="M104" s="546"/>
      <c r="N104" s="546"/>
      <c r="P104" s="546"/>
      <c r="T104" s="546"/>
    </row>
    <row r="105" spans="3:20" ht="22.5" customHeight="1">
      <c r="C105" s="546"/>
      <c r="D105" s="546"/>
      <c r="F105" s="546"/>
      <c r="G105" s="546"/>
      <c r="H105" s="546"/>
      <c r="I105" s="546"/>
      <c r="J105" s="546"/>
      <c r="K105" s="546"/>
      <c r="L105" s="546"/>
      <c r="M105" s="546"/>
      <c r="N105" s="546"/>
      <c r="P105" s="546"/>
      <c r="T105" s="546"/>
    </row>
    <row r="106" spans="3:20" ht="22.5" customHeight="1">
      <c r="C106" s="546"/>
      <c r="D106" s="546"/>
      <c r="F106" s="546"/>
      <c r="G106" s="546"/>
      <c r="H106" s="546"/>
      <c r="I106" s="546"/>
      <c r="J106" s="546"/>
      <c r="K106" s="546"/>
      <c r="L106" s="546"/>
      <c r="M106" s="546"/>
      <c r="N106" s="546"/>
      <c r="P106" s="546"/>
      <c r="T106" s="546"/>
    </row>
    <row r="107" spans="3:20" ht="22.5" customHeight="1">
      <c r="C107" s="546"/>
      <c r="D107" s="546"/>
      <c r="F107" s="546"/>
      <c r="G107" s="546"/>
      <c r="H107" s="546"/>
      <c r="I107" s="546"/>
      <c r="J107" s="546"/>
      <c r="K107" s="546"/>
      <c r="L107" s="546"/>
      <c r="M107" s="546"/>
      <c r="N107" s="546"/>
      <c r="P107" s="546"/>
      <c r="T107" s="546"/>
    </row>
    <row r="108" spans="3:20" ht="22.5" customHeight="1">
      <c r="C108" s="546"/>
      <c r="D108" s="546"/>
      <c r="F108" s="546"/>
      <c r="G108" s="546"/>
      <c r="H108" s="546"/>
      <c r="I108" s="546"/>
      <c r="J108" s="546"/>
      <c r="K108" s="546"/>
      <c r="L108" s="546"/>
      <c r="M108" s="546"/>
      <c r="N108" s="546"/>
      <c r="P108" s="546"/>
      <c r="T108" s="546"/>
    </row>
    <row r="109" spans="3:20" ht="22.5" customHeight="1">
      <c r="C109" s="546"/>
      <c r="D109" s="546"/>
      <c r="F109" s="546"/>
      <c r="G109" s="546"/>
      <c r="H109" s="546"/>
      <c r="I109" s="546"/>
      <c r="J109" s="546"/>
      <c r="K109" s="546"/>
      <c r="L109" s="546"/>
      <c r="M109" s="546"/>
      <c r="N109" s="546"/>
      <c r="P109" s="546"/>
      <c r="T109" s="546"/>
    </row>
    <row r="110" spans="3:20" ht="22.5" customHeight="1">
      <c r="C110" s="546"/>
      <c r="D110" s="546"/>
      <c r="F110" s="546"/>
      <c r="G110" s="546"/>
      <c r="H110" s="546"/>
      <c r="I110" s="546"/>
      <c r="J110" s="546"/>
      <c r="K110" s="546"/>
      <c r="L110" s="546"/>
      <c r="M110" s="546"/>
      <c r="N110" s="546"/>
      <c r="P110" s="546"/>
      <c r="T110" s="546"/>
    </row>
    <row r="111" spans="3:20" ht="22.5" customHeight="1">
      <c r="C111" s="546"/>
      <c r="D111" s="546"/>
      <c r="F111" s="546"/>
      <c r="G111" s="546"/>
      <c r="H111" s="546"/>
      <c r="I111" s="546"/>
      <c r="J111" s="546"/>
      <c r="K111" s="546"/>
      <c r="L111" s="546"/>
      <c r="M111" s="546"/>
      <c r="N111" s="546"/>
      <c r="P111" s="546"/>
      <c r="T111" s="546"/>
    </row>
    <row r="112" spans="3:20" ht="22.5" customHeight="1">
      <c r="C112" s="546"/>
      <c r="D112" s="546"/>
      <c r="F112" s="546"/>
      <c r="G112" s="546"/>
      <c r="H112" s="546"/>
      <c r="I112" s="546"/>
      <c r="J112" s="546"/>
      <c r="K112" s="546"/>
      <c r="L112" s="546"/>
      <c r="M112" s="546"/>
      <c r="N112" s="546"/>
      <c r="P112" s="546"/>
      <c r="T112" s="546"/>
    </row>
    <row r="113" spans="3:20" ht="22.5" customHeight="1">
      <c r="C113" s="546"/>
      <c r="D113" s="546"/>
      <c r="F113" s="546"/>
      <c r="G113" s="546"/>
      <c r="H113" s="546"/>
      <c r="I113" s="546"/>
      <c r="J113" s="546"/>
      <c r="K113" s="546"/>
      <c r="L113" s="546"/>
      <c r="M113" s="546"/>
      <c r="N113" s="546"/>
      <c r="P113" s="546"/>
      <c r="T113" s="546"/>
    </row>
    <row r="114" spans="3:20" ht="22.5" customHeight="1">
      <c r="C114" s="546"/>
      <c r="D114" s="546"/>
      <c r="F114" s="546"/>
      <c r="G114" s="546"/>
      <c r="H114" s="546"/>
      <c r="I114" s="546"/>
      <c r="J114" s="546"/>
      <c r="K114" s="546"/>
      <c r="L114" s="546"/>
      <c r="M114" s="546"/>
      <c r="N114" s="546"/>
      <c r="P114" s="546"/>
      <c r="T114" s="546"/>
    </row>
    <row r="115" spans="3:20" ht="22.5" customHeight="1">
      <c r="C115" s="546"/>
      <c r="D115" s="546"/>
      <c r="F115" s="546"/>
      <c r="G115" s="546"/>
      <c r="H115" s="546"/>
      <c r="I115" s="546"/>
      <c r="J115" s="546"/>
      <c r="K115" s="546"/>
      <c r="L115" s="546"/>
      <c r="M115" s="546"/>
      <c r="N115" s="546"/>
      <c r="P115" s="546"/>
      <c r="T115" s="546"/>
    </row>
    <row r="116" spans="3:20" ht="22.5" customHeight="1">
      <c r="C116" s="546"/>
      <c r="D116" s="546"/>
      <c r="F116" s="546"/>
      <c r="G116" s="546"/>
      <c r="H116" s="546"/>
      <c r="I116" s="546"/>
      <c r="J116" s="546"/>
      <c r="K116" s="546"/>
      <c r="L116" s="546"/>
      <c r="M116" s="546"/>
      <c r="N116" s="546"/>
      <c r="P116" s="546"/>
      <c r="T116" s="546"/>
    </row>
    <row r="117" spans="3:20" ht="22.5" customHeight="1">
      <c r="C117" s="546"/>
      <c r="D117" s="546"/>
      <c r="F117" s="546"/>
      <c r="G117" s="546"/>
      <c r="H117" s="546"/>
      <c r="I117" s="546"/>
      <c r="J117" s="546"/>
      <c r="K117" s="546"/>
      <c r="L117" s="546"/>
      <c r="M117" s="546"/>
      <c r="N117" s="546"/>
      <c r="P117" s="546"/>
      <c r="T117" s="546"/>
    </row>
    <row r="118" spans="3:20" ht="22.5" customHeight="1">
      <c r="C118" s="546"/>
      <c r="D118" s="546"/>
      <c r="F118" s="546"/>
      <c r="G118" s="546"/>
      <c r="H118" s="546"/>
      <c r="I118" s="546"/>
      <c r="J118" s="546"/>
      <c r="K118" s="546"/>
      <c r="L118" s="546"/>
      <c r="M118" s="546"/>
      <c r="N118" s="546"/>
      <c r="P118" s="546"/>
      <c r="T118" s="546"/>
    </row>
    <row r="119" spans="3:20" ht="22.5" customHeight="1">
      <c r="C119" s="546"/>
      <c r="D119" s="546"/>
      <c r="F119" s="546"/>
      <c r="G119" s="546"/>
      <c r="H119" s="546"/>
      <c r="I119" s="546"/>
      <c r="J119" s="546"/>
      <c r="K119" s="546"/>
      <c r="L119" s="546"/>
      <c r="M119" s="546"/>
      <c r="N119" s="546"/>
      <c r="P119" s="546"/>
      <c r="T119" s="546"/>
    </row>
    <row r="120" spans="3:20" ht="22.5" customHeight="1">
      <c r="C120" s="546"/>
      <c r="D120" s="546"/>
      <c r="F120" s="546"/>
      <c r="G120" s="546"/>
      <c r="H120" s="546"/>
      <c r="I120" s="546"/>
      <c r="J120" s="546"/>
      <c r="K120" s="546"/>
      <c r="L120" s="546"/>
      <c r="M120" s="546"/>
      <c r="N120" s="546"/>
      <c r="P120" s="546"/>
      <c r="T120" s="546"/>
    </row>
    <row r="121" spans="3:20" ht="22.5" customHeight="1">
      <c r="C121" s="546"/>
      <c r="D121" s="546"/>
      <c r="F121" s="546"/>
      <c r="G121" s="546"/>
      <c r="H121" s="546"/>
      <c r="I121" s="546"/>
      <c r="J121" s="546"/>
      <c r="K121" s="546"/>
      <c r="L121" s="546"/>
      <c r="M121" s="546"/>
      <c r="N121" s="546"/>
      <c r="P121" s="546"/>
      <c r="T121" s="546"/>
    </row>
    <row r="122" spans="3:20" ht="22.5" customHeight="1">
      <c r="C122" s="546"/>
      <c r="D122" s="546"/>
      <c r="F122" s="546"/>
      <c r="G122" s="546"/>
      <c r="H122" s="546"/>
      <c r="I122" s="546"/>
      <c r="J122" s="546"/>
      <c r="K122" s="546"/>
      <c r="L122" s="546"/>
      <c r="M122" s="546"/>
      <c r="N122" s="546"/>
      <c r="P122" s="546"/>
      <c r="T122" s="546"/>
    </row>
    <row r="123" spans="3:20" ht="22.5" customHeight="1">
      <c r="C123" s="546"/>
      <c r="D123" s="546"/>
      <c r="F123" s="546"/>
      <c r="G123" s="546"/>
      <c r="H123" s="546"/>
      <c r="I123" s="546"/>
      <c r="J123" s="546"/>
      <c r="K123" s="546"/>
      <c r="L123" s="546"/>
      <c r="M123" s="546"/>
      <c r="N123" s="546"/>
      <c r="P123" s="546"/>
      <c r="T123" s="546"/>
    </row>
    <row r="124" spans="3:20" ht="22.5" customHeight="1">
      <c r="C124" s="546"/>
      <c r="D124" s="546"/>
      <c r="F124" s="546"/>
      <c r="G124" s="546"/>
      <c r="H124" s="546"/>
      <c r="I124" s="546"/>
      <c r="J124" s="546"/>
      <c r="K124" s="546"/>
      <c r="L124" s="546"/>
      <c r="M124" s="546"/>
      <c r="N124" s="546"/>
      <c r="P124" s="546"/>
      <c r="T124" s="546"/>
    </row>
    <row r="125" spans="3:20" ht="22.5" customHeight="1">
      <c r="C125" s="546"/>
      <c r="D125" s="546"/>
      <c r="F125" s="546"/>
      <c r="G125" s="546"/>
      <c r="H125" s="546"/>
      <c r="I125" s="546"/>
      <c r="J125" s="546"/>
      <c r="K125" s="546"/>
      <c r="L125" s="546"/>
      <c r="M125" s="546"/>
      <c r="N125" s="546"/>
      <c r="P125" s="546"/>
      <c r="T125" s="546"/>
    </row>
    <row r="126" spans="3:20" ht="22.5" customHeight="1">
      <c r="C126" s="546"/>
      <c r="D126" s="546"/>
      <c r="F126" s="546"/>
      <c r="G126" s="546"/>
      <c r="H126" s="546"/>
      <c r="I126" s="546"/>
      <c r="J126" s="546"/>
      <c r="K126" s="546"/>
      <c r="L126" s="546"/>
      <c r="M126" s="546"/>
      <c r="N126" s="546"/>
      <c r="P126" s="546"/>
      <c r="T126" s="546"/>
    </row>
    <row r="127" spans="3:20" ht="22.5" customHeight="1">
      <c r="C127" s="546"/>
      <c r="D127" s="546"/>
      <c r="F127" s="546"/>
      <c r="G127" s="546"/>
      <c r="H127" s="546"/>
      <c r="I127" s="546"/>
      <c r="J127" s="546"/>
      <c r="K127" s="546"/>
      <c r="L127" s="546"/>
      <c r="M127" s="546"/>
      <c r="N127" s="546"/>
      <c r="P127" s="546"/>
      <c r="T127" s="546"/>
    </row>
    <row r="128" spans="3:20" ht="22.5" customHeight="1">
      <c r="C128" s="546"/>
      <c r="D128" s="546"/>
      <c r="F128" s="546"/>
      <c r="G128" s="546"/>
      <c r="H128" s="546"/>
      <c r="I128" s="546"/>
      <c r="J128" s="546"/>
      <c r="K128" s="546"/>
      <c r="L128" s="546"/>
      <c r="M128" s="546"/>
      <c r="N128" s="546"/>
      <c r="P128" s="546"/>
      <c r="T128" s="546"/>
    </row>
    <row r="129" spans="3:20" ht="22.5" customHeight="1">
      <c r="C129" s="546"/>
      <c r="D129" s="546"/>
      <c r="F129" s="546"/>
      <c r="G129" s="546"/>
      <c r="H129" s="546"/>
      <c r="I129" s="546"/>
      <c r="J129" s="546"/>
      <c r="K129" s="546"/>
      <c r="L129" s="546"/>
      <c r="M129" s="546"/>
      <c r="N129" s="546"/>
      <c r="P129" s="546"/>
      <c r="T129" s="546"/>
    </row>
    <row r="130" spans="3:20" ht="22.5" customHeight="1">
      <c r="C130" s="546"/>
      <c r="D130" s="546"/>
      <c r="F130" s="546"/>
      <c r="G130" s="546"/>
      <c r="H130" s="546"/>
      <c r="I130" s="546"/>
      <c r="J130" s="546"/>
      <c r="K130" s="546"/>
      <c r="L130" s="546"/>
      <c r="M130" s="546"/>
      <c r="N130" s="546"/>
      <c r="P130" s="546"/>
      <c r="T130" s="546"/>
    </row>
    <row r="131" spans="3:20" ht="22.5" customHeight="1">
      <c r="C131" s="546"/>
      <c r="D131" s="546"/>
      <c r="F131" s="546"/>
      <c r="G131" s="546"/>
      <c r="H131" s="546"/>
      <c r="I131" s="546"/>
      <c r="J131" s="546"/>
      <c r="K131" s="546"/>
      <c r="L131" s="546"/>
      <c r="M131" s="546"/>
      <c r="N131" s="546"/>
      <c r="P131" s="546"/>
      <c r="T131" s="546"/>
    </row>
    <row r="132" spans="3:20" ht="22.5" customHeight="1">
      <c r="C132" s="546"/>
      <c r="D132" s="546"/>
      <c r="F132" s="546"/>
      <c r="G132" s="546"/>
      <c r="H132" s="546"/>
      <c r="I132" s="546"/>
      <c r="J132" s="546"/>
      <c r="K132" s="546"/>
      <c r="L132" s="546"/>
      <c r="M132" s="546"/>
      <c r="N132" s="546"/>
      <c r="P132" s="546"/>
      <c r="T132" s="546"/>
    </row>
    <row r="133" spans="3:20" ht="22.5" customHeight="1">
      <c r="C133" s="546"/>
      <c r="D133" s="546"/>
      <c r="F133" s="546"/>
      <c r="G133" s="546"/>
      <c r="H133" s="546"/>
      <c r="I133" s="546"/>
      <c r="J133" s="546"/>
      <c r="K133" s="546"/>
      <c r="L133" s="546"/>
      <c r="M133" s="546"/>
      <c r="N133" s="546"/>
      <c r="P133" s="546"/>
      <c r="T133" s="546"/>
    </row>
    <row r="134" spans="3:20" ht="22.5" customHeight="1">
      <c r="C134" s="546"/>
      <c r="D134" s="546"/>
      <c r="F134" s="546"/>
      <c r="G134" s="546"/>
      <c r="H134" s="546"/>
      <c r="I134" s="546"/>
      <c r="J134" s="546"/>
      <c r="K134" s="546"/>
      <c r="L134" s="546"/>
      <c r="M134" s="546"/>
      <c r="N134" s="546"/>
      <c r="P134" s="546"/>
      <c r="T134" s="546"/>
    </row>
    <row r="135" spans="3:20" ht="22.5" customHeight="1">
      <c r="C135" s="546"/>
      <c r="D135" s="546"/>
      <c r="F135" s="546"/>
      <c r="G135" s="546"/>
      <c r="H135" s="546"/>
      <c r="I135" s="546"/>
      <c r="J135" s="546"/>
      <c r="K135" s="546"/>
      <c r="L135" s="546"/>
      <c r="M135" s="546"/>
      <c r="N135" s="546"/>
      <c r="P135" s="546"/>
      <c r="T135" s="546"/>
    </row>
    <row r="136" spans="3:20" ht="22.5" customHeight="1">
      <c r="C136" s="546"/>
      <c r="D136" s="546"/>
      <c r="F136" s="546"/>
      <c r="G136" s="546"/>
      <c r="H136" s="546"/>
      <c r="I136" s="546"/>
      <c r="J136" s="546"/>
      <c r="K136" s="546"/>
      <c r="L136" s="546"/>
      <c r="M136" s="546"/>
      <c r="N136" s="546"/>
      <c r="P136" s="546"/>
      <c r="T136" s="546"/>
    </row>
    <row r="137" spans="3:20" ht="22.5" customHeight="1">
      <c r="C137" s="546"/>
      <c r="D137" s="546"/>
      <c r="F137" s="546"/>
      <c r="G137" s="546"/>
      <c r="H137" s="546"/>
      <c r="I137" s="546"/>
      <c r="J137" s="546"/>
      <c r="K137" s="546"/>
      <c r="L137" s="546"/>
      <c r="M137" s="546"/>
      <c r="N137" s="546"/>
      <c r="P137" s="546"/>
      <c r="T137" s="546"/>
    </row>
    <row r="138" spans="3:20" ht="22.5" customHeight="1">
      <c r="C138" s="546"/>
      <c r="D138" s="546"/>
      <c r="F138" s="546"/>
      <c r="G138" s="546"/>
      <c r="H138" s="546"/>
      <c r="I138" s="546"/>
      <c r="J138" s="546"/>
      <c r="K138" s="546"/>
      <c r="L138" s="546"/>
      <c r="M138" s="546"/>
      <c r="N138" s="546"/>
      <c r="P138" s="546"/>
      <c r="T138" s="546"/>
    </row>
    <row r="139" spans="3:20" ht="22.5" customHeight="1">
      <c r="C139" s="546"/>
      <c r="D139" s="546"/>
      <c r="F139" s="546"/>
      <c r="G139" s="546"/>
      <c r="H139" s="546"/>
      <c r="I139" s="546"/>
      <c r="J139" s="546"/>
      <c r="K139" s="546"/>
      <c r="L139" s="546"/>
      <c r="M139" s="546"/>
      <c r="N139" s="546"/>
      <c r="P139" s="546"/>
      <c r="T139" s="546"/>
    </row>
    <row r="140" spans="3:20" ht="22.5" customHeight="1">
      <c r="C140" s="546"/>
      <c r="D140" s="546"/>
      <c r="F140" s="546"/>
      <c r="G140" s="546"/>
      <c r="H140" s="546"/>
      <c r="I140" s="546"/>
      <c r="J140" s="546"/>
      <c r="K140" s="546"/>
      <c r="L140" s="546"/>
      <c r="M140" s="546"/>
      <c r="N140" s="546"/>
      <c r="P140" s="546"/>
      <c r="T140" s="546"/>
    </row>
    <row r="141" spans="3:20" ht="22.5" customHeight="1">
      <c r="C141" s="546"/>
      <c r="D141" s="546"/>
      <c r="F141" s="546"/>
      <c r="G141" s="546"/>
      <c r="H141" s="546"/>
      <c r="I141" s="546"/>
      <c r="J141" s="546"/>
      <c r="K141" s="546"/>
      <c r="L141" s="546"/>
      <c r="M141" s="546"/>
      <c r="N141" s="546"/>
      <c r="P141" s="546"/>
      <c r="T141" s="546"/>
    </row>
    <row r="142" spans="3:20" ht="22.5" customHeight="1">
      <c r="C142" s="546"/>
      <c r="D142" s="546"/>
      <c r="F142" s="546"/>
      <c r="G142" s="546"/>
      <c r="H142" s="546"/>
      <c r="I142" s="546"/>
      <c r="J142" s="546"/>
      <c r="K142" s="546"/>
      <c r="L142" s="546"/>
      <c r="M142" s="546"/>
      <c r="N142" s="546"/>
      <c r="P142" s="546"/>
      <c r="T142" s="546"/>
    </row>
    <row r="143" spans="3:20" ht="22.5" customHeight="1">
      <c r="C143" s="546"/>
      <c r="D143" s="546"/>
      <c r="F143" s="546"/>
      <c r="G143" s="546"/>
      <c r="H143" s="546"/>
      <c r="I143" s="546"/>
      <c r="J143" s="546"/>
      <c r="K143" s="546"/>
      <c r="L143" s="546"/>
      <c r="M143" s="546"/>
      <c r="N143" s="546"/>
      <c r="P143" s="546"/>
      <c r="T143" s="546"/>
    </row>
    <row r="144" spans="3:20" ht="22.5" customHeight="1">
      <c r="C144" s="546"/>
      <c r="D144" s="546"/>
      <c r="F144" s="546"/>
      <c r="G144" s="546"/>
      <c r="H144" s="546"/>
      <c r="I144" s="546"/>
      <c r="J144" s="546"/>
      <c r="K144" s="546"/>
      <c r="L144" s="546"/>
      <c r="M144" s="546"/>
      <c r="N144" s="546"/>
      <c r="P144" s="546"/>
      <c r="T144" s="546"/>
    </row>
    <row r="145" spans="3:20" ht="22.5" customHeight="1">
      <c r="C145" s="546"/>
      <c r="D145" s="546"/>
      <c r="F145" s="546"/>
      <c r="G145" s="546"/>
      <c r="H145" s="546"/>
      <c r="I145" s="546"/>
      <c r="J145" s="546"/>
      <c r="K145" s="546"/>
      <c r="L145" s="546"/>
      <c r="M145" s="546"/>
      <c r="N145" s="546"/>
      <c r="P145" s="546"/>
      <c r="T145" s="546"/>
    </row>
    <row r="146" spans="3:20" ht="22.5" customHeight="1">
      <c r="C146" s="546"/>
      <c r="D146" s="546"/>
      <c r="F146" s="546"/>
      <c r="G146" s="546"/>
      <c r="H146" s="546"/>
      <c r="I146" s="546"/>
      <c r="J146" s="546"/>
      <c r="K146" s="546"/>
      <c r="L146" s="546"/>
      <c r="M146" s="546"/>
      <c r="N146" s="546"/>
      <c r="P146" s="546"/>
      <c r="T146" s="546"/>
    </row>
    <row r="147" spans="3:20" ht="22.5" customHeight="1">
      <c r="C147" s="546"/>
      <c r="D147" s="546"/>
      <c r="F147" s="546"/>
      <c r="G147" s="546"/>
      <c r="H147" s="546"/>
      <c r="I147" s="546"/>
      <c r="J147" s="546"/>
      <c r="K147" s="546"/>
      <c r="L147" s="546"/>
      <c r="M147" s="546"/>
      <c r="N147" s="546"/>
      <c r="P147" s="546"/>
      <c r="T147" s="546"/>
    </row>
    <row r="148" spans="3:20" ht="22.5" customHeight="1">
      <c r="C148" s="546"/>
      <c r="D148" s="546"/>
      <c r="F148" s="546"/>
      <c r="G148" s="546"/>
      <c r="H148" s="546"/>
      <c r="I148" s="546"/>
      <c r="J148" s="546"/>
      <c r="K148" s="546"/>
      <c r="L148" s="546"/>
      <c r="M148" s="546"/>
      <c r="N148" s="546"/>
      <c r="P148" s="546"/>
      <c r="T148" s="546"/>
    </row>
    <row r="149" spans="3:20" ht="22.5" customHeight="1">
      <c r="C149" s="546"/>
      <c r="D149" s="546"/>
      <c r="F149" s="546"/>
      <c r="G149" s="546"/>
      <c r="H149" s="546"/>
      <c r="I149" s="546"/>
      <c r="J149" s="546"/>
      <c r="K149" s="546"/>
      <c r="L149" s="546"/>
      <c r="M149" s="546"/>
      <c r="N149" s="546"/>
      <c r="P149" s="546"/>
      <c r="T149" s="546"/>
    </row>
    <row r="150" spans="3:20" ht="22.5" customHeight="1">
      <c r="C150" s="546"/>
      <c r="D150" s="546"/>
      <c r="F150" s="546"/>
      <c r="G150" s="546"/>
      <c r="H150" s="546"/>
      <c r="I150" s="546"/>
      <c r="J150" s="546"/>
      <c r="K150" s="546"/>
      <c r="L150" s="546"/>
      <c r="M150" s="546"/>
      <c r="N150" s="546"/>
      <c r="P150" s="546"/>
      <c r="T150" s="546"/>
    </row>
    <row r="151" spans="3:20" ht="22.5" customHeight="1">
      <c r="C151" s="546"/>
      <c r="D151" s="546"/>
      <c r="F151" s="546"/>
      <c r="G151" s="546"/>
      <c r="H151" s="546"/>
      <c r="I151" s="546"/>
      <c r="J151" s="546"/>
      <c r="K151" s="546"/>
      <c r="L151" s="546"/>
      <c r="M151" s="546"/>
      <c r="N151" s="546"/>
      <c r="P151" s="546"/>
      <c r="T151" s="546"/>
    </row>
    <row r="152" spans="3:20" ht="22.5" customHeight="1">
      <c r="C152" s="546"/>
      <c r="D152" s="546"/>
      <c r="F152" s="546"/>
      <c r="G152" s="546"/>
      <c r="H152" s="546"/>
      <c r="I152" s="546"/>
      <c r="J152" s="546"/>
      <c r="K152" s="546"/>
      <c r="L152" s="546"/>
      <c r="M152" s="546"/>
      <c r="N152" s="546"/>
      <c r="P152" s="546"/>
      <c r="T152" s="546"/>
    </row>
    <row r="153" spans="3:20" ht="22.5" customHeight="1">
      <c r="C153" s="546"/>
      <c r="D153" s="546"/>
      <c r="F153" s="546"/>
      <c r="G153" s="546"/>
      <c r="H153" s="546"/>
      <c r="I153" s="546"/>
      <c r="J153" s="546"/>
      <c r="K153" s="546"/>
      <c r="L153" s="546"/>
      <c r="M153" s="546"/>
      <c r="N153" s="546"/>
      <c r="P153" s="546"/>
      <c r="T153" s="546"/>
    </row>
    <row r="154" spans="3:20" ht="22.5" customHeight="1">
      <c r="C154" s="546"/>
      <c r="D154" s="546"/>
      <c r="F154" s="546"/>
      <c r="G154" s="546"/>
      <c r="H154" s="546"/>
      <c r="I154" s="546"/>
      <c r="J154" s="546"/>
      <c r="K154" s="546"/>
      <c r="L154" s="546"/>
      <c r="M154" s="546"/>
      <c r="N154" s="546"/>
      <c r="P154" s="546"/>
      <c r="T154" s="546"/>
    </row>
    <row r="155" spans="3:20" ht="22.5" customHeight="1">
      <c r="C155" s="546"/>
      <c r="D155" s="546"/>
      <c r="F155" s="546"/>
      <c r="G155" s="546"/>
      <c r="H155" s="546"/>
      <c r="I155" s="546"/>
      <c r="J155" s="546"/>
      <c r="K155" s="546"/>
      <c r="L155" s="546"/>
      <c r="M155" s="546"/>
      <c r="N155" s="546"/>
      <c r="P155" s="546"/>
      <c r="T155" s="546"/>
    </row>
    <row r="156" spans="3:20" ht="22.5" customHeight="1">
      <c r="C156" s="546"/>
      <c r="D156" s="546"/>
      <c r="F156" s="546"/>
      <c r="G156" s="546"/>
      <c r="H156" s="546"/>
      <c r="I156" s="546"/>
      <c r="J156" s="546"/>
      <c r="K156" s="546"/>
      <c r="L156" s="546"/>
      <c r="M156" s="546"/>
      <c r="N156" s="546"/>
      <c r="P156" s="546"/>
      <c r="T156" s="546"/>
    </row>
    <row r="157" spans="3:20" ht="22.5" customHeight="1">
      <c r="C157" s="546"/>
      <c r="D157" s="546"/>
      <c r="F157" s="546"/>
      <c r="G157" s="546"/>
      <c r="H157" s="546"/>
      <c r="I157" s="546"/>
      <c r="J157" s="546"/>
      <c r="K157" s="546"/>
      <c r="L157" s="546"/>
      <c r="M157" s="546"/>
      <c r="N157" s="546"/>
      <c r="P157" s="546"/>
      <c r="T157" s="546"/>
    </row>
    <row r="158" spans="3:20" ht="22.5" customHeight="1">
      <c r="C158" s="546"/>
      <c r="D158" s="546"/>
      <c r="F158" s="546"/>
      <c r="G158" s="546"/>
      <c r="H158" s="546"/>
      <c r="I158" s="546"/>
      <c r="J158" s="546"/>
      <c r="K158" s="546"/>
      <c r="L158" s="546"/>
      <c r="M158" s="546"/>
      <c r="N158" s="546"/>
      <c r="P158" s="546"/>
      <c r="T158" s="546"/>
    </row>
    <row r="159" spans="3:20" ht="22.5" customHeight="1">
      <c r="C159" s="546"/>
      <c r="D159" s="546"/>
      <c r="F159" s="546"/>
      <c r="G159" s="546"/>
      <c r="H159" s="546"/>
      <c r="I159" s="546"/>
      <c r="J159" s="546"/>
      <c r="K159" s="546"/>
      <c r="L159" s="546"/>
      <c r="M159" s="546"/>
      <c r="N159" s="546"/>
      <c r="P159" s="546"/>
      <c r="T159" s="546"/>
    </row>
    <row r="160" spans="3:20" ht="22.5" customHeight="1">
      <c r="C160" s="546"/>
      <c r="D160" s="546"/>
      <c r="F160" s="546"/>
      <c r="G160" s="546"/>
      <c r="H160" s="546"/>
      <c r="I160" s="546"/>
      <c r="J160" s="546"/>
      <c r="K160" s="546"/>
      <c r="L160" s="546"/>
      <c r="M160" s="546"/>
      <c r="N160" s="546"/>
      <c r="P160" s="546"/>
      <c r="T160" s="546"/>
    </row>
    <row r="161" spans="3:20" ht="22.5" customHeight="1">
      <c r="C161" s="546"/>
      <c r="D161" s="546"/>
      <c r="F161" s="546"/>
      <c r="G161" s="546"/>
      <c r="H161" s="546"/>
      <c r="I161" s="546"/>
      <c r="J161" s="546"/>
      <c r="K161" s="546"/>
      <c r="L161" s="546"/>
      <c r="M161" s="546"/>
      <c r="N161" s="546"/>
      <c r="P161" s="546"/>
      <c r="T161" s="546"/>
    </row>
    <row r="162" spans="3:20" ht="22.5" customHeight="1">
      <c r="C162" s="546"/>
      <c r="D162" s="546"/>
      <c r="F162" s="546"/>
      <c r="G162" s="546"/>
      <c r="H162" s="546"/>
      <c r="I162" s="546"/>
      <c r="J162" s="546"/>
      <c r="K162" s="546"/>
      <c r="L162" s="546"/>
      <c r="M162" s="546"/>
      <c r="N162" s="546"/>
      <c r="P162" s="546"/>
      <c r="T162" s="546"/>
    </row>
    <row r="163" spans="3:20" ht="22.5" customHeight="1">
      <c r="C163" s="546"/>
      <c r="D163" s="546"/>
      <c r="F163" s="546"/>
      <c r="G163" s="546"/>
      <c r="H163" s="546"/>
      <c r="I163" s="546"/>
      <c r="J163" s="546"/>
      <c r="K163" s="546"/>
      <c r="L163" s="546"/>
      <c r="M163" s="546"/>
      <c r="N163" s="546"/>
      <c r="P163" s="546"/>
      <c r="T163" s="546"/>
    </row>
    <row r="164" spans="3:20" ht="22.5" customHeight="1">
      <c r="C164" s="546"/>
      <c r="D164" s="546"/>
      <c r="F164" s="546"/>
      <c r="G164" s="546"/>
      <c r="H164" s="546"/>
      <c r="I164" s="546"/>
      <c r="J164" s="546"/>
      <c r="K164" s="546"/>
      <c r="L164" s="546"/>
      <c r="M164" s="546"/>
      <c r="N164" s="546"/>
      <c r="P164" s="546"/>
      <c r="T164" s="546"/>
    </row>
    <row r="165" spans="3:20" ht="22.5" customHeight="1">
      <c r="C165" s="546"/>
      <c r="D165" s="546"/>
      <c r="F165" s="546"/>
      <c r="G165" s="546"/>
      <c r="H165" s="546"/>
      <c r="I165" s="546"/>
      <c r="J165" s="546"/>
      <c r="K165" s="546"/>
      <c r="L165" s="546"/>
      <c r="M165" s="546"/>
      <c r="N165" s="546"/>
      <c r="P165" s="546"/>
      <c r="T165" s="546"/>
    </row>
    <row r="166" spans="3:20" ht="22.5" customHeight="1">
      <c r="C166" s="546"/>
      <c r="D166" s="546"/>
      <c r="F166" s="546"/>
      <c r="G166" s="546"/>
      <c r="H166" s="546"/>
      <c r="I166" s="546"/>
      <c r="J166" s="546"/>
      <c r="K166" s="546"/>
      <c r="L166" s="546"/>
      <c r="M166" s="546"/>
      <c r="N166" s="546"/>
      <c r="P166" s="546"/>
      <c r="T166" s="546"/>
    </row>
    <row r="167" spans="3:20" ht="22.5" customHeight="1">
      <c r="C167" s="546"/>
      <c r="D167" s="546"/>
      <c r="F167" s="546"/>
      <c r="G167" s="546"/>
      <c r="H167" s="546"/>
      <c r="I167" s="546"/>
      <c r="J167" s="546"/>
      <c r="K167" s="546"/>
      <c r="L167" s="546"/>
      <c r="M167" s="546"/>
      <c r="N167" s="546"/>
      <c r="P167" s="546"/>
      <c r="T167" s="546"/>
    </row>
    <row r="168" spans="3:20" ht="22.5" customHeight="1">
      <c r="C168" s="546"/>
      <c r="D168" s="546"/>
      <c r="F168" s="546"/>
      <c r="G168" s="546"/>
      <c r="H168" s="546"/>
      <c r="I168" s="546"/>
      <c r="J168" s="546"/>
      <c r="K168" s="546"/>
      <c r="L168" s="546"/>
      <c r="M168" s="546"/>
      <c r="N168" s="546"/>
      <c r="P168" s="546"/>
      <c r="T168" s="546"/>
    </row>
    <row r="169" spans="3:20" ht="22.5" customHeight="1">
      <c r="C169" s="546"/>
      <c r="D169" s="546"/>
      <c r="F169" s="546"/>
      <c r="G169" s="546"/>
      <c r="H169" s="546"/>
      <c r="I169" s="546"/>
      <c r="J169" s="546"/>
      <c r="K169" s="546"/>
      <c r="L169" s="546"/>
      <c r="M169" s="546"/>
      <c r="N169" s="546"/>
      <c r="P169" s="546"/>
      <c r="T169" s="546"/>
    </row>
    <row r="170" spans="3:20" ht="22.5" customHeight="1">
      <c r="C170" s="546"/>
      <c r="D170" s="546"/>
      <c r="F170" s="546"/>
      <c r="G170" s="546"/>
      <c r="H170" s="546"/>
      <c r="I170" s="546"/>
      <c r="J170" s="546"/>
      <c r="K170" s="546"/>
      <c r="L170" s="546"/>
      <c r="M170" s="546"/>
      <c r="N170" s="546"/>
      <c r="P170" s="546"/>
      <c r="T170" s="546"/>
    </row>
    <row r="171" spans="3:20" ht="22.5" customHeight="1">
      <c r="C171" s="546"/>
      <c r="D171" s="546"/>
      <c r="F171" s="546"/>
      <c r="G171" s="546"/>
      <c r="H171" s="546"/>
      <c r="I171" s="546"/>
      <c r="J171" s="546"/>
      <c r="K171" s="546"/>
      <c r="L171" s="546"/>
      <c r="M171" s="546"/>
      <c r="N171" s="546"/>
      <c r="P171" s="546"/>
      <c r="T171" s="546"/>
    </row>
    <row r="172" spans="3:20" ht="22.5" customHeight="1">
      <c r="C172" s="546"/>
      <c r="D172" s="546"/>
      <c r="F172" s="546"/>
      <c r="G172" s="546"/>
      <c r="H172" s="546"/>
      <c r="I172" s="546"/>
      <c r="J172" s="546"/>
      <c r="K172" s="546"/>
      <c r="L172" s="546"/>
      <c r="M172" s="546"/>
      <c r="N172" s="546"/>
      <c r="P172" s="546"/>
      <c r="T172" s="546"/>
    </row>
    <row r="173" spans="3:20" ht="22.5" customHeight="1">
      <c r="C173" s="546"/>
      <c r="D173" s="546"/>
      <c r="F173" s="546"/>
      <c r="G173" s="546"/>
      <c r="H173" s="546"/>
      <c r="I173" s="546"/>
      <c r="J173" s="546"/>
      <c r="K173" s="546"/>
      <c r="L173" s="546"/>
      <c r="M173" s="546"/>
      <c r="N173" s="546"/>
      <c r="P173" s="546"/>
      <c r="T173" s="546"/>
    </row>
    <row r="174" spans="3:20" ht="22.5" customHeight="1">
      <c r="C174" s="546"/>
      <c r="D174" s="546"/>
      <c r="F174" s="546"/>
      <c r="G174" s="546"/>
      <c r="H174" s="546"/>
      <c r="I174" s="546"/>
      <c r="J174" s="546"/>
      <c r="K174" s="546"/>
      <c r="L174" s="546"/>
      <c r="M174" s="546"/>
      <c r="N174" s="546"/>
      <c r="P174" s="546"/>
      <c r="T174" s="546"/>
    </row>
    <row r="175" spans="3:20" ht="22.5" customHeight="1">
      <c r="C175" s="546"/>
      <c r="D175" s="546"/>
      <c r="F175" s="546"/>
      <c r="G175" s="546"/>
      <c r="H175" s="546"/>
      <c r="I175" s="546"/>
      <c r="J175" s="546"/>
      <c r="K175" s="546"/>
      <c r="L175" s="546"/>
      <c r="M175" s="546"/>
      <c r="N175" s="546"/>
      <c r="P175" s="546"/>
      <c r="T175" s="546"/>
    </row>
    <row r="176" spans="3:20" ht="22.5" customHeight="1">
      <c r="C176" s="546"/>
      <c r="D176" s="546"/>
      <c r="F176" s="546"/>
      <c r="G176" s="546"/>
      <c r="H176" s="546"/>
      <c r="I176" s="546"/>
      <c r="J176" s="546"/>
      <c r="K176" s="546"/>
      <c r="L176" s="546"/>
      <c r="M176" s="546"/>
      <c r="N176" s="546"/>
      <c r="P176" s="546"/>
      <c r="T176" s="546"/>
    </row>
    <row r="177" spans="3:20" ht="22.5" customHeight="1">
      <c r="C177" s="546"/>
      <c r="D177" s="546"/>
      <c r="F177" s="546"/>
      <c r="G177" s="546"/>
      <c r="H177" s="546"/>
      <c r="I177" s="546"/>
      <c r="J177" s="546"/>
      <c r="K177" s="546"/>
      <c r="L177" s="546"/>
      <c r="M177" s="546"/>
      <c r="N177" s="546"/>
      <c r="P177" s="546"/>
      <c r="T177" s="546"/>
    </row>
    <row r="178" spans="3:20" ht="22.5" customHeight="1">
      <c r="C178" s="546"/>
      <c r="D178" s="546"/>
      <c r="F178" s="546"/>
      <c r="G178" s="546"/>
      <c r="H178" s="546"/>
      <c r="I178" s="546"/>
      <c r="J178" s="546"/>
      <c r="K178" s="546"/>
      <c r="L178" s="546"/>
      <c r="M178" s="546"/>
      <c r="N178" s="546"/>
      <c r="P178" s="546"/>
      <c r="T178" s="546"/>
    </row>
    <row r="179" spans="3:20" ht="22.5" customHeight="1">
      <c r="C179" s="546"/>
      <c r="D179" s="546"/>
      <c r="F179" s="546"/>
      <c r="G179" s="546"/>
      <c r="H179" s="546"/>
      <c r="I179" s="546"/>
      <c r="J179" s="546"/>
      <c r="K179" s="546"/>
      <c r="L179" s="546"/>
      <c r="M179" s="546"/>
      <c r="N179" s="546"/>
      <c r="P179" s="546"/>
      <c r="T179" s="546"/>
    </row>
    <row r="180" spans="3:20" ht="22.5" customHeight="1">
      <c r="C180" s="546"/>
      <c r="D180" s="546"/>
      <c r="F180" s="546"/>
      <c r="G180" s="546"/>
      <c r="H180" s="546"/>
      <c r="I180" s="546"/>
      <c r="J180" s="546"/>
      <c r="K180" s="546"/>
      <c r="L180" s="546"/>
      <c r="M180" s="546"/>
      <c r="N180" s="546"/>
      <c r="P180" s="546"/>
      <c r="T180" s="546"/>
    </row>
    <row r="181" spans="3:20" ht="22.5" customHeight="1">
      <c r="C181" s="546"/>
      <c r="D181" s="546"/>
      <c r="F181" s="546"/>
      <c r="G181" s="546"/>
      <c r="H181" s="546"/>
      <c r="I181" s="546"/>
      <c r="J181" s="546"/>
      <c r="K181" s="546"/>
      <c r="L181" s="546"/>
      <c r="M181" s="546"/>
      <c r="N181" s="546"/>
      <c r="P181" s="546"/>
      <c r="T181" s="546"/>
    </row>
    <row r="182" spans="3:20" ht="22.5" customHeight="1">
      <c r="C182" s="546"/>
      <c r="D182" s="546"/>
      <c r="F182" s="546"/>
      <c r="G182" s="546"/>
      <c r="H182" s="546"/>
      <c r="I182" s="546"/>
      <c r="J182" s="546"/>
      <c r="K182" s="546"/>
      <c r="L182" s="546"/>
      <c r="M182" s="546"/>
      <c r="N182" s="546"/>
      <c r="P182" s="546"/>
      <c r="T182" s="546"/>
    </row>
    <row r="183" spans="3:20" ht="22.5" customHeight="1">
      <c r="C183" s="546"/>
      <c r="D183" s="546"/>
      <c r="F183" s="546"/>
      <c r="G183" s="546"/>
      <c r="H183" s="546"/>
      <c r="I183" s="546"/>
      <c r="J183" s="546"/>
      <c r="K183" s="546"/>
      <c r="L183" s="546"/>
      <c r="M183" s="546"/>
      <c r="N183" s="546"/>
      <c r="P183" s="546"/>
      <c r="T183" s="546"/>
    </row>
    <row r="184" spans="3:20" ht="22.5" customHeight="1">
      <c r="C184" s="546"/>
      <c r="D184" s="546"/>
      <c r="F184" s="546"/>
      <c r="G184" s="546"/>
      <c r="H184" s="546"/>
      <c r="I184" s="546"/>
      <c r="J184" s="546"/>
      <c r="K184" s="546"/>
      <c r="L184" s="546"/>
      <c r="M184" s="546"/>
      <c r="N184" s="546"/>
      <c r="P184" s="546"/>
      <c r="T184" s="546"/>
    </row>
    <row r="185" spans="3:20" ht="22.5" customHeight="1">
      <c r="C185" s="546"/>
      <c r="D185" s="546"/>
      <c r="F185" s="546"/>
      <c r="G185" s="546"/>
      <c r="H185" s="546"/>
      <c r="I185" s="546"/>
      <c r="J185" s="546"/>
      <c r="K185" s="546"/>
      <c r="L185" s="546"/>
      <c r="M185" s="546"/>
      <c r="N185" s="546"/>
      <c r="P185" s="546"/>
      <c r="T185" s="546"/>
    </row>
    <row r="186" spans="3:20" ht="22.5" customHeight="1">
      <c r="C186" s="546"/>
      <c r="D186" s="546"/>
      <c r="F186" s="546"/>
      <c r="G186" s="546"/>
      <c r="H186" s="546"/>
      <c r="I186" s="546"/>
      <c r="J186" s="546"/>
      <c r="K186" s="546"/>
      <c r="L186" s="546"/>
      <c r="M186" s="546"/>
      <c r="N186" s="546"/>
      <c r="P186" s="546"/>
      <c r="T186" s="546"/>
    </row>
  </sheetData>
  <sheetProtection formatCells="0" formatColumns="0" formatRows="0" insertRows="0" deleteRows="0"/>
  <mergeCells count="167">
    <mergeCell ref="A8:A10"/>
    <mergeCell ref="A11:A16"/>
    <mergeCell ref="AB11:AC11"/>
    <mergeCell ref="AD11:AE11"/>
    <mergeCell ref="AF11:AH11"/>
    <mergeCell ref="AI11:AK11"/>
    <mergeCell ref="AL11:AN11"/>
    <mergeCell ref="AO11:AR11"/>
    <mergeCell ref="AS11:AV11"/>
    <mergeCell ref="AL15:AN15"/>
    <mergeCell ref="AO15:AR15"/>
    <mergeCell ref="AS15:AV15"/>
    <mergeCell ref="AB16:AC16"/>
    <mergeCell ref="AD16:AE16"/>
    <mergeCell ref="AF16:AH16"/>
    <mergeCell ref="AI16:AK16"/>
    <mergeCell ref="AL16:AN16"/>
    <mergeCell ref="AO16:AR16"/>
    <mergeCell ref="AS16:AV16"/>
    <mergeCell ref="AB15:AC15"/>
    <mergeCell ref="AD15:AE15"/>
    <mergeCell ref="AF15:AH15"/>
    <mergeCell ref="AI15:AK15"/>
    <mergeCell ref="J3:N3"/>
    <mergeCell ref="B3:D3"/>
    <mergeCell ref="F3:G3"/>
    <mergeCell ref="H3:I3"/>
    <mergeCell ref="AO13:AR13"/>
    <mergeCell ref="AS13:AV13"/>
    <mergeCell ref="AB14:AC14"/>
    <mergeCell ref="AD14:AE14"/>
    <mergeCell ref="AF14:AH14"/>
    <mergeCell ref="AI14:AK14"/>
    <mergeCell ref="AL14:AN14"/>
    <mergeCell ref="AO14:AR14"/>
    <mergeCell ref="AS14:AV14"/>
    <mergeCell ref="AB13:AC13"/>
    <mergeCell ref="AD13:AE13"/>
    <mergeCell ref="AF13:AH13"/>
    <mergeCell ref="AI13:AK13"/>
    <mergeCell ref="AL13:AN13"/>
    <mergeCell ref="AL17:AN17"/>
    <mergeCell ref="AO17:AR17"/>
    <mergeCell ref="AS17:AV17"/>
    <mergeCell ref="A18:A23"/>
    <mergeCell ref="AB18:AC18"/>
    <mergeCell ref="AD18:AE18"/>
    <mergeCell ref="AF18:AH18"/>
    <mergeCell ref="AI18:AK18"/>
    <mergeCell ref="AL18:AN18"/>
    <mergeCell ref="AO18:AR18"/>
    <mergeCell ref="AS18:AV18"/>
    <mergeCell ref="AB17:AC17"/>
    <mergeCell ref="AD17:AE17"/>
    <mergeCell ref="AF17:AH17"/>
    <mergeCell ref="AI17:AK17"/>
    <mergeCell ref="AO20:AR20"/>
    <mergeCell ref="AS20:AV20"/>
    <mergeCell ref="A17:F17"/>
    <mergeCell ref="AB21:AC21"/>
    <mergeCell ref="AD21:AE21"/>
    <mergeCell ref="AF21:AH21"/>
    <mergeCell ref="AI21:AK21"/>
    <mergeCell ref="AL21:AN21"/>
    <mergeCell ref="AO21:AR21"/>
    <mergeCell ref="AS21:AV21"/>
    <mergeCell ref="AB20:AC20"/>
    <mergeCell ref="AD20:AE20"/>
    <mergeCell ref="AF20:AH20"/>
    <mergeCell ref="AI20:AK20"/>
    <mergeCell ref="AL20:AN20"/>
    <mergeCell ref="AL22:AN22"/>
    <mergeCell ref="AO22:AR22"/>
    <mergeCell ref="AS22:AV22"/>
    <mergeCell ref="AB23:AC23"/>
    <mergeCell ref="AD23:AE23"/>
    <mergeCell ref="AF23:AH23"/>
    <mergeCell ref="AI23:AK23"/>
    <mergeCell ref="AL23:AN23"/>
    <mergeCell ref="AO23:AR23"/>
    <mergeCell ref="AS23:AV23"/>
    <mergeCell ref="AB22:AC22"/>
    <mergeCell ref="AD22:AE22"/>
    <mergeCell ref="AF22:AH22"/>
    <mergeCell ref="AI22:AK22"/>
    <mergeCell ref="AL24:AN24"/>
    <mergeCell ref="AO24:AR24"/>
    <mergeCell ref="AS24:AV24"/>
    <mergeCell ref="A25:A30"/>
    <mergeCell ref="AB25:AC25"/>
    <mergeCell ref="AD25:AE25"/>
    <mergeCell ref="AF25:AH25"/>
    <mergeCell ref="AI25:AK25"/>
    <mergeCell ref="AL25:AN25"/>
    <mergeCell ref="AO25:AR25"/>
    <mergeCell ref="AS25:AV25"/>
    <mergeCell ref="S26:X26"/>
    <mergeCell ref="Z26:AA26"/>
    <mergeCell ref="S27:S32"/>
    <mergeCell ref="U27:AA27"/>
    <mergeCell ref="AB24:AC24"/>
    <mergeCell ref="AD24:AE24"/>
    <mergeCell ref="AF24:AH24"/>
    <mergeCell ref="AI24:AK24"/>
    <mergeCell ref="AO27:AR27"/>
    <mergeCell ref="AS27:AV27"/>
    <mergeCell ref="U28:AA28"/>
    <mergeCell ref="A24:F24"/>
    <mergeCell ref="AB28:AC28"/>
    <mergeCell ref="AD28:AE28"/>
    <mergeCell ref="AF28:AH28"/>
    <mergeCell ref="AI28:AK28"/>
    <mergeCell ref="AL28:AN28"/>
    <mergeCell ref="AO28:AR28"/>
    <mergeCell ref="AS28:AV28"/>
    <mergeCell ref="AB27:AC27"/>
    <mergeCell ref="AD27:AE27"/>
    <mergeCell ref="AF27:AH27"/>
    <mergeCell ref="AI27:AK27"/>
    <mergeCell ref="AL27:AN27"/>
    <mergeCell ref="A31:F31"/>
    <mergeCell ref="U31:AA31"/>
    <mergeCell ref="AB31:AC31"/>
    <mergeCell ref="AD31:AE31"/>
    <mergeCell ref="AF31:AH31"/>
    <mergeCell ref="AL29:AN29"/>
    <mergeCell ref="AO29:AR29"/>
    <mergeCell ref="AS29:AV29"/>
    <mergeCell ref="U30:AA30"/>
    <mergeCell ref="AB30:AC30"/>
    <mergeCell ref="AD30:AE30"/>
    <mergeCell ref="AF30:AH30"/>
    <mergeCell ref="AI30:AK30"/>
    <mergeCell ref="AL30:AN30"/>
    <mergeCell ref="AO30:AR30"/>
    <mergeCell ref="AS30:AV30"/>
    <mergeCell ref="U29:AA29"/>
    <mergeCell ref="AB29:AC29"/>
    <mergeCell ref="AD29:AE29"/>
    <mergeCell ref="AF29:AH29"/>
    <mergeCell ref="AI29:AK29"/>
    <mergeCell ref="S33:X33"/>
    <mergeCell ref="Z33:AA33"/>
    <mergeCell ref="S34:AA34"/>
    <mergeCell ref="AB34:AC34"/>
    <mergeCell ref="AD34:AE34"/>
    <mergeCell ref="AI31:AK31"/>
    <mergeCell ref="AL31:AN31"/>
    <mergeCell ref="AO31:AR31"/>
    <mergeCell ref="AS31:AV31"/>
    <mergeCell ref="U32:AA32"/>
    <mergeCell ref="AB32:AC32"/>
    <mergeCell ref="AD32:AE32"/>
    <mergeCell ref="AF32:AH32"/>
    <mergeCell ref="AI32:AK32"/>
    <mergeCell ref="AL32:AN32"/>
    <mergeCell ref="AO32:AR32"/>
    <mergeCell ref="AS32:AV32"/>
    <mergeCell ref="X38:AD38"/>
    <mergeCell ref="AE38:AF38"/>
    <mergeCell ref="AG38:AH38"/>
    <mergeCell ref="AI38:AK38"/>
    <mergeCell ref="AF34:AH34"/>
    <mergeCell ref="AI34:AK34"/>
    <mergeCell ref="AL34:AN34"/>
    <mergeCell ref="AO34:AR34"/>
    <mergeCell ref="AS34:AV34"/>
  </mergeCells>
  <phoneticPr fontId="2"/>
  <dataValidations count="6">
    <dataValidation type="list" allowBlank="1" showInputMessage="1" showErrorMessage="1" sqref="M25:M30 M18:M23 M8:M16" xr:uid="{00000000-0002-0000-0200-000000000000}">
      <formula1>",　,同一,別"</formula1>
    </dataValidation>
    <dataValidation type="list" allowBlank="1" showInputMessage="1" showErrorMessage="1" sqref="D25:D30 D18:D23 D8:D16" xr:uid="{00000000-0002-0000-0200-000001000000}">
      <formula1>",　,同一,類似,別"</formula1>
    </dataValidation>
    <dataValidation type="list" allowBlank="1" showInputMessage="1" showErrorMessage="1" sqref="E25:E30 E18:E23 E8:E16" xr:uid="{00000000-0002-0000-02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F3:G3 J3:N3 Y12 AB13:AV18 G17:L17 P17 T13:T18 Y19 AB20:AV25 G24:L24 P24 T20:T25 Y26 AB27:AV32 G31:L31 P31:Q31 T27:T32 Y33 AB34:AV34 Q8:Q30 T11 AB11:AV11" xr:uid="{00000000-0002-0000-0200-000003000000}">
      <formula1>""</formula1>
    </dataValidation>
    <dataValidation type="list" allowBlank="1" showInputMessage="1" showErrorMessage="1" sqref="C18:C23 C25:C30 C11:C16" xr:uid="{00000000-0002-0000-0200-000004000000}">
      <formula1>$V$2:$AS$2</formula1>
    </dataValidation>
    <dataValidation type="list" allowBlank="1" showInputMessage="1" showErrorMessage="1" sqref="O11:O16 O18:O23 O25:O30" xr:uid="{00000000-0002-0000-0200-000005000000}">
      <formula1>$V$3:$W$3</formula1>
    </dataValidation>
  </dataValidations>
  <pageMargins left="0.39370078740157483" right="0.39370078740157483" top="0.59055118110236227" bottom="0.59055118110236227" header="0.39370078740157483" footer="0.31496062992125984"/>
  <pageSetup paperSize="9" scale="68" orientation="portrait" r:id="rId1"/>
  <headerFooter alignWithMargins="0">
    <oddHeader>&amp;R&amp;10&amp;F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3"/>
  <sheetViews>
    <sheetView showZeros="0" view="pageBreakPreview" zoomScale="90" zoomScaleNormal="100" zoomScaleSheetLayoutView="90" workbookViewId="0">
      <selection activeCell="Q14" sqref="Q14"/>
    </sheetView>
  </sheetViews>
  <sheetFormatPr defaultRowHeight="13.2"/>
  <cols>
    <col min="1" max="1" width="2.77734375" customWidth="1"/>
    <col min="2" max="2" width="9.109375" customWidth="1"/>
    <col min="3" max="3" width="7.88671875" style="545" customWidth="1"/>
    <col min="4" max="4" width="7.44140625" style="545" customWidth="1"/>
    <col min="5" max="5" width="19.33203125" customWidth="1"/>
    <col min="6" max="6" width="5.6640625" style="545" customWidth="1"/>
    <col min="7" max="7" width="6.6640625" style="545" customWidth="1"/>
    <col min="8" max="8" width="11.109375" customWidth="1"/>
    <col min="9" max="9" width="12.109375" customWidth="1"/>
    <col min="10" max="10" width="8.6640625" style="30" customWidth="1"/>
  </cols>
  <sheetData>
    <row r="1" spans="1:10" ht="16.2">
      <c r="A1" s="2" t="s">
        <v>688</v>
      </c>
    </row>
    <row r="2" spans="1:10" ht="21" customHeight="1" thickBot="1"/>
    <row r="3" spans="1:10" ht="28.5" customHeight="1" thickBot="1">
      <c r="B3" s="1458" t="s">
        <v>689</v>
      </c>
      <c r="C3" s="1459"/>
      <c r="D3" s="1460"/>
      <c r="E3" s="672" t="s">
        <v>125</v>
      </c>
      <c r="F3" s="1461">
        <f>入力表!AB13</f>
        <v>0</v>
      </c>
      <c r="G3" s="1462"/>
      <c r="H3" s="673" t="s">
        <v>124</v>
      </c>
      <c r="I3" s="1149">
        <f>入力表!AC13</f>
        <v>0</v>
      </c>
      <c r="J3" s="544"/>
    </row>
    <row r="4" spans="1:10" ht="12.75" customHeight="1"/>
    <row r="5" spans="1:10" ht="12.75" customHeight="1" thickBot="1"/>
    <row r="6" spans="1:10" ht="48.6" thickBot="1">
      <c r="B6" s="755" t="s">
        <v>690</v>
      </c>
      <c r="C6" s="72" t="s">
        <v>13</v>
      </c>
      <c r="D6" s="191" t="s">
        <v>311</v>
      </c>
      <c r="E6" s="72" t="s">
        <v>15</v>
      </c>
      <c r="F6" s="72" t="s">
        <v>14</v>
      </c>
      <c r="G6" s="191" t="s">
        <v>261</v>
      </c>
      <c r="H6" s="72" t="s">
        <v>41</v>
      </c>
      <c r="I6" s="335" t="s">
        <v>40</v>
      </c>
      <c r="J6" s="73" t="s">
        <v>153</v>
      </c>
    </row>
    <row r="7" spans="1:10" ht="21.9" customHeight="1">
      <c r="A7" s="337" t="s">
        <v>126</v>
      </c>
      <c r="B7" s="709" t="s">
        <v>609</v>
      </c>
      <c r="C7" s="710" t="s">
        <v>388</v>
      </c>
      <c r="D7" s="711" t="s">
        <v>127</v>
      </c>
      <c r="E7" s="712" t="s">
        <v>499</v>
      </c>
      <c r="F7" s="711">
        <v>30</v>
      </c>
      <c r="G7" s="711" t="s">
        <v>127</v>
      </c>
      <c r="H7" s="712"/>
      <c r="I7" s="713" t="s">
        <v>460</v>
      </c>
      <c r="J7" s="714">
        <v>57.1</v>
      </c>
    </row>
    <row r="8" spans="1:10" ht="21.9" customHeight="1">
      <c r="A8" s="336"/>
      <c r="B8" s="715" t="s">
        <v>611</v>
      </c>
      <c r="C8" s="658" t="s">
        <v>389</v>
      </c>
      <c r="D8" s="716" t="s">
        <v>312</v>
      </c>
      <c r="E8" s="717" t="s">
        <v>500</v>
      </c>
      <c r="F8" s="716">
        <v>25</v>
      </c>
      <c r="G8" s="716" t="s">
        <v>128</v>
      </c>
      <c r="H8" s="717" t="s">
        <v>129</v>
      </c>
      <c r="I8" s="718" t="s">
        <v>684</v>
      </c>
      <c r="J8" s="719">
        <v>49.8</v>
      </c>
    </row>
    <row r="9" spans="1:10" s="225" customFormat="1" ht="23.1" customHeight="1" thickBot="1">
      <c r="A9" s="336"/>
      <c r="B9" s="720" t="s">
        <v>610</v>
      </c>
      <c r="C9" s="721" t="s">
        <v>388</v>
      </c>
      <c r="D9" s="722" t="s">
        <v>128</v>
      </c>
      <c r="E9" s="723" t="s">
        <v>470</v>
      </c>
      <c r="F9" s="722">
        <v>30</v>
      </c>
      <c r="G9" s="722" t="s">
        <v>128</v>
      </c>
      <c r="H9" s="723" t="s">
        <v>129</v>
      </c>
      <c r="I9" s="724" t="s">
        <v>291</v>
      </c>
      <c r="J9" s="725">
        <v>62.3</v>
      </c>
    </row>
    <row r="10" spans="1:10" s="225" customFormat="1" ht="23.1" customHeight="1" thickTop="1">
      <c r="B10" s="229"/>
      <c r="C10" s="230"/>
      <c r="D10" s="231"/>
      <c r="E10" s="232"/>
      <c r="F10" s="231"/>
      <c r="G10" s="231"/>
      <c r="H10" s="232"/>
      <c r="I10" s="233"/>
      <c r="J10" s="234"/>
    </row>
    <row r="11" spans="1:10" s="225" customFormat="1" ht="23.1" customHeight="1">
      <c r="B11" s="229"/>
      <c r="C11" s="230"/>
      <c r="D11" s="230"/>
      <c r="E11" s="235"/>
      <c r="F11" s="526"/>
      <c r="G11" s="230"/>
      <c r="H11" s="235"/>
      <c r="I11" s="236"/>
      <c r="J11" s="234"/>
    </row>
    <row r="12" spans="1:10" s="225" customFormat="1" ht="23.1" customHeight="1">
      <c r="B12" s="229"/>
      <c r="C12" s="230"/>
      <c r="D12" s="230"/>
      <c r="E12" s="235"/>
      <c r="F12" s="526"/>
      <c r="G12" s="230"/>
      <c r="H12" s="235"/>
      <c r="I12" s="236"/>
      <c r="J12" s="234"/>
    </row>
    <row r="13" spans="1:10" s="225" customFormat="1" ht="23.1" customHeight="1">
      <c r="B13" s="229"/>
      <c r="C13" s="230"/>
      <c r="D13" s="230"/>
      <c r="E13" s="235"/>
      <c r="F13" s="526"/>
      <c r="G13" s="230"/>
      <c r="H13" s="235"/>
      <c r="I13" s="236"/>
      <c r="J13" s="234"/>
    </row>
    <row r="14" spans="1:10" s="225" customFormat="1" ht="23.1" customHeight="1">
      <c r="B14" s="229"/>
      <c r="C14" s="230"/>
      <c r="D14" s="230"/>
      <c r="E14" s="235"/>
      <c r="F14" s="526"/>
      <c r="G14" s="230"/>
      <c r="H14" s="235"/>
      <c r="I14" s="236"/>
      <c r="J14" s="234"/>
    </row>
    <row r="15" spans="1:10" s="225" customFormat="1" ht="23.1" customHeight="1">
      <c r="B15" s="229"/>
      <c r="C15" s="230"/>
      <c r="D15" s="230"/>
      <c r="E15" s="235"/>
      <c r="F15" s="526"/>
      <c r="G15" s="230"/>
      <c r="H15" s="235"/>
      <c r="I15" s="236"/>
      <c r="J15" s="234"/>
    </row>
    <row r="16" spans="1:10" s="225" customFormat="1" ht="23.1" customHeight="1">
      <c r="B16" s="229"/>
      <c r="C16" s="230"/>
      <c r="D16" s="230"/>
      <c r="E16" s="235"/>
      <c r="F16" s="526"/>
      <c r="G16" s="230"/>
      <c r="H16" s="235"/>
      <c r="I16" s="236"/>
      <c r="J16" s="234"/>
    </row>
    <row r="17" spans="2:10" s="225" customFormat="1" ht="23.1" customHeight="1">
      <c r="B17" s="229"/>
      <c r="C17" s="230"/>
      <c r="D17" s="230"/>
      <c r="E17" s="235"/>
      <c r="F17" s="526"/>
      <c r="G17" s="230"/>
      <c r="H17" s="235"/>
      <c r="I17" s="236"/>
      <c r="J17" s="234"/>
    </row>
    <row r="18" spans="2:10" s="225" customFormat="1" ht="23.1" customHeight="1">
      <c r="B18" s="229"/>
      <c r="C18" s="230"/>
      <c r="D18" s="230"/>
      <c r="E18" s="235"/>
      <c r="F18" s="526"/>
      <c r="G18" s="230"/>
      <c r="H18" s="235"/>
      <c r="I18" s="236"/>
      <c r="J18" s="234"/>
    </row>
    <row r="19" spans="2:10" s="225" customFormat="1" ht="23.1" customHeight="1">
      <c r="B19" s="229"/>
      <c r="C19" s="230"/>
      <c r="D19" s="230"/>
      <c r="E19" s="235"/>
      <c r="F19" s="526"/>
      <c r="G19" s="230"/>
      <c r="H19" s="235"/>
      <c r="I19" s="236"/>
      <c r="J19" s="234"/>
    </row>
    <row r="20" spans="2:10" s="225" customFormat="1" ht="23.1" customHeight="1">
      <c r="B20" s="229"/>
      <c r="C20" s="230"/>
      <c r="D20" s="230"/>
      <c r="E20" s="235"/>
      <c r="F20" s="526"/>
      <c r="G20" s="230"/>
      <c r="H20" s="235"/>
      <c r="I20" s="236"/>
      <c r="J20" s="234"/>
    </row>
    <row r="21" spans="2:10" s="225" customFormat="1" ht="23.1" customHeight="1">
      <c r="B21" s="229"/>
      <c r="C21" s="230"/>
      <c r="D21" s="230"/>
      <c r="E21" s="235"/>
      <c r="F21" s="526"/>
      <c r="G21" s="230"/>
      <c r="H21" s="235"/>
      <c r="I21" s="236"/>
      <c r="J21" s="234"/>
    </row>
    <row r="22" spans="2:10" s="225" customFormat="1" ht="23.1" customHeight="1">
      <c r="B22" s="229"/>
      <c r="C22" s="230"/>
      <c r="D22" s="230"/>
      <c r="E22" s="235"/>
      <c r="F22" s="526"/>
      <c r="G22" s="230"/>
      <c r="H22" s="235"/>
      <c r="I22" s="236"/>
      <c r="J22" s="234"/>
    </row>
    <row r="23" spans="2:10" s="225" customFormat="1" ht="23.1" customHeight="1">
      <c r="B23" s="229"/>
      <c r="C23" s="230"/>
      <c r="D23" s="230"/>
      <c r="E23" s="235"/>
      <c r="F23" s="526"/>
      <c r="G23" s="230"/>
      <c r="H23" s="235"/>
      <c r="I23" s="236"/>
      <c r="J23" s="234"/>
    </row>
    <row r="24" spans="2:10" s="225" customFormat="1" ht="23.1" customHeight="1">
      <c r="B24" s="229"/>
      <c r="C24" s="230"/>
      <c r="D24" s="230"/>
      <c r="E24" s="235"/>
      <c r="F24" s="526"/>
      <c r="G24" s="230"/>
      <c r="H24" s="235"/>
      <c r="I24" s="236"/>
      <c r="J24" s="234"/>
    </row>
    <row r="25" spans="2:10" s="225" customFormat="1" ht="23.1" customHeight="1">
      <c r="B25" s="229"/>
      <c r="C25" s="230"/>
      <c r="D25" s="230"/>
      <c r="E25" s="235"/>
      <c r="F25" s="526"/>
      <c r="G25" s="230"/>
      <c r="H25" s="235"/>
      <c r="I25" s="236"/>
      <c r="J25" s="234"/>
    </row>
    <row r="26" spans="2:10" s="225" customFormat="1" ht="23.1" customHeight="1">
      <c r="B26" s="229"/>
      <c r="C26" s="230"/>
      <c r="D26" s="230"/>
      <c r="E26" s="235"/>
      <c r="F26" s="526"/>
      <c r="G26" s="230"/>
      <c r="H26" s="235"/>
      <c r="I26" s="236"/>
      <c r="J26" s="234"/>
    </row>
    <row r="27" spans="2:10" s="225" customFormat="1" ht="23.1" customHeight="1">
      <c r="B27" s="229"/>
      <c r="C27" s="230"/>
      <c r="D27" s="230"/>
      <c r="E27" s="235"/>
      <c r="F27" s="526"/>
      <c r="G27" s="230"/>
      <c r="H27" s="235"/>
      <c r="I27" s="236"/>
      <c r="J27" s="234"/>
    </row>
    <row r="28" spans="2:10" s="225" customFormat="1" ht="23.1" customHeight="1">
      <c r="B28" s="229"/>
      <c r="C28" s="230"/>
      <c r="D28" s="230"/>
      <c r="E28" s="235"/>
      <c r="F28" s="526"/>
      <c r="G28" s="230"/>
      <c r="H28" s="235"/>
      <c r="I28" s="236"/>
      <c r="J28" s="234"/>
    </row>
    <row r="29" spans="2:10" s="225" customFormat="1" ht="23.1" customHeight="1">
      <c r="B29" s="229"/>
      <c r="C29" s="230"/>
      <c r="D29" s="230"/>
      <c r="E29" s="235"/>
      <c r="F29" s="526"/>
      <c r="G29" s="230"/>
      <c r="H29" s="235"/>
      <c r="I29" s="236"/>
      <c r="J29" s="234"/>
    </row>
    <row r="30" spans="2:10" s="225" customFormat="1" ht="23.1" customHeight="1">
      <c r="B30" s="229"/>
      <c r="C30" s="230"/>
      <c r="D30" s="230"/>
      <c r="E30" s="235"/>
      <c r="F30" s="526"/>
      <c r="G30" s="230"/>
      <c r="H30" s="235"/>
      <c r="I30" s="236"/>
      <c r="J30" s="234"/>
    </row>
    <row r="31" spans="2:10" s="225" customFormat="1" ht="23.1" customHeight="1" thickBot="1">
      <c r="B31" s="237"/>
      <c r="C31" s="238"/>
      <c r="D31" s="238"/>
      <c r="E31" s="239"/>
      <c r="F31" s="527"/>
      <c r="G31" s="238"/>
      <c r="H31" s="239"/>
      <c r="I31" s="240"/>
      <c r="J31" s="241"/>
    </row>
    <row r="32" spans="2:10" ht="24" customHeight="1" thickTop="1" thickBot="1">
      <c r="B32" s="1463" t="s">
        <v>66</v>
      </c>
      <c r="C32" s="1464"/>
      <c r="D32" s="1464"/>
      <c r="E32" s="1464"/>
      <c r="F32" s="1464"/>
      <c r="G32" s="1464"/>
      <c r="H32" s="1464"/>
      <c r="I32" s="1465"/>
      <c r="J32" s="242" t="e">
        <f>AVERAGE(J10:J31)</f>
        <v>#DIV/0!</v>
      </c>
    </row>
    <row r="33" spans="1:10">
      <c r="A33" s="8"/>
      <c r="B33" s="1466"/>
      <c r="C33" s="1466"/>
      <c r="D33" s="1466"/>
      <c r="E33" s="1466"/>
      <c r="F33" s="1466"/>
      <c r="G33" s="1466"/>
      <c r="H33" s="1466"/>
      <c r="I33" s="1466"/>
      <c r="J33" s="1466"/>
    </row>
  </sheetData>
  <sheetProtection formatCells="0" formatColumns="0" formatRows="0" insertRows="0" deleteRows="0"/>
  <mergeCells count="4">
    <mergeCell ref="B3:D3"/>
    <mergeCell ref="F3:G3"/>
    <mergeCell ref="B32:I32"/>
    <mergeCell ref="B33:J33"/>
  </mergeCells>
  <phoneticPr fontId="2"/>
  <dataValidations count="1">
    <dataValidation type="custom" allowBlank="1" showInputMessage="1" showErrorMessage="1" sqref="J32" xr:uid="{00000000-0002-0000-0300-000000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0"/>
  <sheetViews>
    <sheetView showZeros="0" view="pageBreakPreview" zoomScale="90" zoomScaleNormal="100" zoomScaleSheetLayoutView="90" workbookViewId="0">
      <selection activeCell="M31" sqref="M31"/>
    </sheetView>
  </sheetViews>
  <sheetFormatPr defaultRowHeight="13.2"/>
  <cols>
    <col min="1" max="1" width="3.6640625" customWidth="1"/>
    <col min="2" max="2" width="19.6640625" style="1" customWidth="1"/>
    <col min="3" max="3" width="12" customWidth="1"/>
    <col min="4" max="4" width="11" customWidth="1"/>
    <col min="5" max="5" width="12" customWidth="1"/>
    <col min="6" max="6" width="11" customWidth="1"/>
    <col min="7" max="7" width="12" customWidth="1"/>
    <col min="8" max="9" width="9.21875" customWidth="1"/>
  </cols>
  <sheetData>
    <row r="1" spans="1:9" ht="24" customHeight="1">
      <c r="A1" s="2" t="s">
        <v>579</v>
      </c>
      <c r="B1" s="917"/>
    </row>
    <row r="2" spans="1:9" ht="13.8" thickBot="1"/>
    <row r="3" spans="1:9" ht="30" customHeight="1">
      <c r="B3" s="16" t="s">
        <v>65</v>
      </c>
      <c r="C3" s="1364">
        <f>入力表!B7</f>
        <v>0</v>
      </c>
      <c r="D3" s="1365"/>
      <c r="E3" s="1365"/>
      <c r="F3" s="1365"/>
      <c r="G3" s="1365"/>
      <c r="H3" s="1365"/>
      <c r="I3" s="1366"/>
    </row>
    <row r="4" spans="1:9" ht="30" customHeight="1" thickBot="1">
      <c r="B4" s="15" t="s">
        <v>467</v>
      </c>
      <c r="C4" s="1367">
        <f>入力表!C7</f>
        <v>0</v>
      </c>
      <c r="D4" s="1313"/>
      <c r="E4" s="1313"/>
      <c r="F4" s="1313"/>
      <c r="G4" s="1313"/>
      <c r="H4" s="1313"/>
      <c r="I4" s="1315"/>
    </row>
    <row r="5" spans="1:9" ht="30" customHeight="1">
      <c r="B5" s="16" t="s">
        <v>89</v>
      </c>
      <c r="C5" s="1364">
        <f>入力表!G7</f>
        <v>0</v>
      </c>
      <c r="D5" s="1365"/>
      <c r="E5" s="1365"/>
      <c r="F5" s="1365"/>
      <c r="G5" s="1365"/>
      <c r="H5" s="1365"/>
      <c r="I5" s="1366"/>
    </row>
    <row r="6" spans="1:9" ht="20.25" customHeight="1">
      <c r="B6" s="14" t="s">
        <v>32</v>
      </c>
      <c r="C6" s="1368">
        <f>入力表!H7</f>
        <v>0</v>
      </c>
      <c r="D6" s="1369"/>
      <c r="E6" s="1369"/>
      <c r="F6" s="1369"/>
      <c r="G6" s="1369"/>
      <c r="H6" s="1369"/>
      <c r="I6" s="1370"/>
    </row>
    <row r="7" spans="1:9" ht="24.75" customHeight="1">
      <c r="B7" s="17" t="s">
        <v>33</v>
      </c>
      <c r="C7" s="1373">
        <f>入力表!I7</f>
        <v>0</v>
      </c>
      <c r="D7" s="1374"/>
      <c r="E7" s="1374"/>
      <c r="F7" s="1374"/>
      <c r="G7" s="1374"/>
      <c r="H7" s="1374"/>
      <c r="I7" s="1375"/>
    </row>
    <row r="8" spans="1:9" ht="24.75" customHeight="1">
      <c r="B8" s="69" t="s">
        <v>31</v>
      </c>
      <c r="C8" s="1332">
        <f>入力表!J7</f>
        <v>0</v>
      </c>
      <c r="D8" s="1333"/>
      <c r="E8" s="1333"/>
      <c r="F8" s="1333"/>
      <c r="G8" s="1333"/>
      <c r="H8" s="1333"/>
      <c r="I8" s="1334"/>
    </row>
    <row r="9" spans="1:9" ht="30" customHeight="1">
      <c r="B9" s="15" t="s">
        <v>198</v>
      </c>
      <c r="C9" s="736">
        <f>入力表!B21</f>
        <v>0</v>
      </c>
      <c r="D9" s="68"/>
      <c r="E9" s="68"/>
      <c r="F9" s="68"/>
      <c r="G9" s="68"/>
      <c r="H9" s="68"/>
      <c r="I9" s="737"/>
    </row>
    <row r="10" spans="1:9" ht="30" customHeight="1">
      <c r="B10" s="15" t="s">
        <v>83</v>
      </c>
      <c r="C10" s="488" t="s">
        <v>84</v>
      </c>
      <c r="D10" s="131">
        <f>入力表!C21</f>
        <v>0</v>
      </c>
      <c r="E10" s="127" t="s">
        <v>200</v>
      </c>
      <c r="F10" s="489" t="s">
        <v>391</v>
      </c>
      <c r="G10" s="1489" t="str">
        <f>入力表!D21</f>
        <v/>
      </c>
      <c r="H10" s="1490"/>
      <c r="I10" s="128" t="s">
        <v>108</v>
      </c>
    </row>
    <row r="11" spans="1:9" ht="30" customHeight="1">
      <c r="B11" s="98" t="s">
        <v>109</v>
      </c>
      <c r="C11" s="1479">
        <f>入力表!E21</f>
        <v>0</v>
      </c>
      <c r="D11" s="1480"/>
      <c r="E11" s="68" t="s">
        <v>199</v>
      </c>
      <c r="F11" s="1489"/>
      <c r="G11" s="1490"/>
      <c r="H11" s="1490"/>
      <c r="I11" s="1498"/>
    </row>
    <row r="12" spans="1:9" ht="30" customHeight="1">
      <c r="B12" s="1491" t="s">
        <v>569</v>
      </c>
      <c r="C12" s="486" t="s">
        <v>76</v>
      </c>
      <c r="D12" s="1495">
        <f>入力表!F21</f>
        <v>0</v>
      </c>
      <c r="E12" s="1382"/>
      <c r="F12" s="493" t="s">
        <v>110</v>
      </c>
      <c r="G12" s="1499">
        <f>入力表!G21</f>
        <v>0</v>
      </c>
      <c r="H12" s="1500"/>
      <c r="I12" s="129" t="s">
        <v>155</v>
      </c>
    </row>
    <row r="13" spans="1:9" ht="30" customHeight="1">
      <c r="B13" s="1491"/>
      <c r="C13" s="490" t="s">
        <v>390</v>
      </c>
      <c r="D13" s="132" t="str">
        <f>入力表!H21</f>
        <v/>
      </c>
      <c r="E13" s="1486" t="s">
        <v>155</v>
      </c>
      <c r="F13" s="1486"/>
      <c r="G13" s="1486"/>
      <c r="H13" s="1486"/>
      <c r="I13" s="1488"/>
    </row>
    <row r="14" spans="1:9" ht="30" customHeight="1">
      <c r="B14" s="1491"/>
      <c r="C14" s="487" t="s">
        <v>111</v>
      </c>
      <c r="D14" s="1496">
        <f>入力表!I21</f>
        <v>0</v>
      </c>
      <c r="E14" s="1497"/>
      <c r="F14" s="433" t="s">
        <v>214</v>
      </c>
      <c r="G14" s="365">
        <f>入力表!J21</f>
        <v>0</v>
      </c>
      <c r="H14" s="363">
        <f>入力表!J22</f>
        <v>0</v>
      </c>
      <c r="I14" s="364">
        <f>入力表!J23</f>
        <v>0</v>
      </c>
    </row>
    <row r="15" spans="1:9" ht="30" customHeight="1" thickBot="1">
      <c r="B15" s="1491"/>
      <c r="C15" s="887" t="s">
        <v>112</v>
      </c>
      <c r="D15" s="1481">
        <f>入力表!K21</f>
        <v>0</v>
      </c>
      <c r="E15" s="1432"/>
      <c r="F15" s="888" t="s">
        <v>215</v>
      </c>
      <c r="G15" s="889">
        <f>入力表!L21</f>
        <v>0</v>
      </c>
      <c r="H15" s="890" t="s">
        <v>333</v>
      </c>
      <c r="I15" s="891">
        <f>入力表!L23</f>
        <v>0</v>
      </c>
    </row>
    <row r="16" spans="1:9" ht="30" customHeight="1" thickTop="1">
      <c r="B16" s="1426" t="s">
        <v>616</v>
      </c>
      <c r="C16" s="894" t="s">
        <v>76</v>
      </c>
      <c r="D16" s="1482"/>
      <c r="E16" s="1483"/>
      <c r="F16" s="895" t="s">
        <v>110</v>
      </c>
      <c r="G16" s="1484"/>
      <c r="H16" s="1485"/>
      <c r="I16" s="896" t="s">
        <v>155</v>
      </c>
    </row>
    <row r="17" spans="2:9" ht="30" customHeight="1">
      <c r="B17" s="1502"/>
      <c r="C17" s="897" t="s">
        <v>390</v>
      </c>
      <c r="D17" s="132"/>
      <c r="E17" s="1486" t="s">
        <v>155</v>
      </c>
      <c r="F17" s="1486"/>
      <c r="G17" s="1486"/>
      <c r="H17" s="1486"/>
      <c r="I17" s="1487"/>
    </row>
    <row r="18" spans="2:9" ht="30" customHeight="1">
      <c r="B18" s="1502"/>
      <c r="C18" s="898" t="s">
        <v>111</v>
      </c>
      <c r="D18" s="1496"/>
      <c r="E18" s="1497"/>
      <c r="F18" s="433" t="s">
        <v>214</v>
      </c>
      <c r="G18" s="365"/>
      <c r="H18" s="363"/>
      <c r="I18" s="899"/>
    </row>
    <row r="19" spans="2:9" ht="30" customHeight="1" thickBot="1">
      <c r="B19" s="1502"/>
      <c r="C19" s="900" t="s">
        <v>112</v>
      </c>
      <c r="D19" s="1503"/>
      <c r="E19" s="1504"/>
      <c r="F19" s="901" t="s">
        <v>215</v>
      </c>
      <c r="G19" s="902"/>
      <c r="H19" s="903" t="s">
        <v>333</v>
      </c>
      <c r="I19" s="904"/>
    </row>
    <row r="20" spans="2:9" ht="30" customHeight="1" thickTop="1">
      <c r="B20" s="1491" t="s">
        <v>570</v>
      </c>
      <c r="C20" s="892" t="s">
        <v>76</v>
      </c>
      <c r="D20" s="1492">
        <f>+入力表!M21</f>
        <v>0</v>
      </c>
      <c r="E20" s="1492"/>
      <c r="F20" s="494" t="s">
        <v>110</v>
      </c>
      <c r="G20" s="1501">
        <f>+入力表!N21</f>
        <v>0</v>
      </c>
      <c r="H20" s="1492"/>
      <c r="I20" s="893" t="s">
        <v>155</v>
      </c>
    </row>
    <row r="21" spans="2:9" ht="30" customHeight="1">
      <c r="B21" s="1491"/>
      <c r="C21" s="490" t="s">
        <v>390</v>
      </c>
      <c r="D21" s="132" t="str">
        <f>入力表!O21</f>
        <v/>
      </c>
      <c r="E21" s="1486" t="s">
        <v>155</v>
      </c>
      <c r="F21" s="1486"/>
      <c r="G21" s="1486"/>
      <c r="H21" s="1486"/>
      <c r="I21" s="1488"/>
    </row>
    <row r="22" spans="2:9" ht="30" customHeight="1">
      <c r="B22" s="1491"/>
      <c r="C22" s="487" t="s">
        <v>111</v>
      </c>
      <c r="D22" s="1493">
        <f>+入力表!P21</f>
        <v>0</v>
      </c>
      <c r="E22" s="1493"/>
      <c r="F22" s="433" t="s">
        <v>214</v>
      </c>
      <c r="G22" s="365">
        <f>+入力表!Q21</f>
        <v>0</v>
      </c>
      <c r="H22" s="363">
        <f>+入力表!Q22</f>
        <v>0</v>
      </c>
      <c r="I22" s="364">
        <f>+入力表!Q23</f>
        <v>0</v>
      </c>
    </row>
    <row r="23" spans="2:9" ht="30" customHeight="1" thickBot="1">
      <c r="B23" s="1491"/>
      <c r="C23" s="491" t="s">
        <v>112</v>
      </c>
      <c r="D23" s="1494">
        <f>+入力表!R21</f>
        <v>0</v>
      </c>
      <c r="E23" s="1494"/>
      <c r="F23" s="492" t="s">
        <v>215</v>
      </c>
      <c r="G23" s="372">
        <f>+入力表!S21</f>
        <v>0</v>
      </c>
      <c r="H23" s="357" t="s">
        <v>333</v>
      </c>
      <c r="I23" s="373">
        <f>+入力表!S23</f>
        <v>0</v>
      </c>
    </row>
    <row r="24" spans="2:9" ht="30" customHeight="1" thickTop="1">
      <c r="B24" s="1505" t="s">
        <v>617</v>
      </c>
      <c r="C24" s="894" t="s">
        <v>76</v>
      </c>
      <c r="D24" s="1482"/>
      <c r="E24" s="1483"/>
      <c r="F24" s="895" t="s">
        <v>110</v>
      </c>
      <c r="G24" s="1484"/>
      <c r="H24" s="1485"/>
      <c r="I24" s="896" t="s">
        <v>155</v>
      </c>
    </row>
    <row r="25" spans="2:9" ht="30" customHeight="1">
      <c r="B25" s="1506"/>
      <c r="C25" s="897" t="s">
        <v>390</v>
      </c>
      <c r="D25" s="132"/>
      <c r="E25" s="1486" t="s">
        <v>155</v>
      </c>
      <c r="F25" s="1486"/>
      <c r="G25" s="1486"/>
      <c r="H25" s="1486"/>
      <c r="I25" s="1487"/>
    </row>
    <row r="26" spans="2:9" ht="30" customHeight="1">
      <c r="B26" s="1506"/>
      <c r="C26" s="898" t="s">
        <v>111</v>
      </c>
      <c r="D26" s="1496"/>
      <c r="E26" s="1497"/>
      <c r="F26" s="433" t="s">
        <v>214</v>
      </c>
      <c r="G26" s="365"/>
      <c r="H26" s="363"/>
      <c r="I26" s="899"/>
    </row>
    <row r="27" spans="2:9" ht="30" customHeight="1" thickBot="1">
      <c r="B27" s="1506"/>
      <c r="C27" s="900" t="s">
        <v>112</v>
      </c>
      <c r="D27" s="1503"/>
      <c r="E27" s="1504"/>
      <c r="F27" s="901" t="s">
        <v>215</v>
      </c>
      <c r="G27" s="902"/>
      <c r="H27" s="921" t="s">
        <v>333</v>
      </c>
      <c r="I27" s="904"/>
    </row>
    <row r="28" spans="2:9" ht="30" customHeight="1" thickTop="1">
      <c r="B28" s="1507" t="s">
        <v>571</v>
      </c>
      <c r="C28" s="495" t="s">
        <v>106</v>
      </c>
      <c r="D28" s="1516">
        <f>+入力表!B30</f>
        <v>0</v>
      </c>
      <c r="E28" s="1516"/>
      <c r="F28" s="47" t="s">
        <v>157</v>
      </c>
      <c r="G28" s="1517"/>
      <c r="H28" s="1517"/>
      <c r="I28" s="1518"/>
    </row>
    <row r="29" spans="2:9" ht="30" customHeight="1">
      <c r="B29" s="1491"/>
      <c r="C29" s="490" t="s">
        <v>113</v>
      </c>
      <c r="D29" s="1470">
        <f>入力表!C30</f>
        <v>0</v>
      </c>
      <c r="E29" s="1471"/>
      <c r="F29" s="496" t="s">
        <v>77</v>
      </c>
      <c r="G29" s="1472">
        <f>入力表!D30</f>
        <v>0</v>
      </c>
      <c r="H29" s="1472"/>
      <c r="I29" s="1478"/>
    </row>
    <row r="30" spans="2:9" ht="30" customHeight="1" thickBot="1">
      <c r="B30" s="1491"/>
      <c r="C30" s="887" t="s">
        <v>114</v>
      </c>
      <c r="D30" s="1519">
        <f>入力表!E30</f>
        <v>0</v>
      </c>
      <c r="E30" s="1355"/>
      <c r="F30" s="908" t="s">
        <v>36</v>
      </c>
      <c r="G30" s="1520">
        <f>入力表!F30</f>
        <v>0</v>
      </c>
      <c r="H30" s="1520"/>
      <c r="I30" s="1521"/>
    </row>
    <row r="31" spans="2:9" ht="30" customHeight="1" thickTop="1">
      <c r="B31" s="1426" t="s">
        <v>572</v>
      </c>
      <c r="C31" s="905" t="s">
        <v>106</v>
      </c>
      <c r="D31" s="1467"/>
      <c r="E31" s="1467"/>
      <c r="F31" s="906" t="s">
        <v>157</v>
      </c>
      <c r="G31" s="1468"/>
      <c r="H31" s="1468"/>
      <c r="I31" s="1469"/>
    </row>
    <row r="32" spans="2:9" ht="30" customHeight="1">
      <c r="B32" s="1502"/>
      <c r="C32" s="897" t="s">
        <v>113</v>
      </c>
      <c r="D32" s="1470"/>
      <c r="E32" s="1471"/>
      <c r="F32" s="496" t="s">
        <v>77</v>
      </c>
      <c r="G32" s="1472"/>
      <c r="H32" s="1472"/>
      <c r="I32" s="1473"/>
    </row>
    <row r="33" spans="2:9" ht="30" customHeight="1" thickBot="1">
      <c r="B33" s="1502"/>
      <c r="C33" s="900" t="s">
        <v>114</v>
      </c>
      <c r="D33" s="1474"/>
      <c r="E33" s="1475"/>
      <c r="F33" s="907" t="s">
        <v>36</v>
      </c>
      <c r="G33" s="1476"/>
      <c r="H33" s="1476"/>
      <c r="I33" s="1477"/>
    </row>
    <row r="34" spans="2:9" ht="30" customHeight="1" thickTop="1">
      <c r="B34" s="86" t="s">
        <v>218</v>
      </c>
      <c r="C34" s="909"/>
      <c r="D34" s="910">
        <f>入力表!G30</f>
        <v>0</v>
      </c>
      <c r="E34" s="1510" t="s">
        <v>157</v>
      </c>
      <c r="F34" s="1510"/>
      <c r="G34" s="1510"/>
      <c r="H34" s="1510"/>
      <c r="I34" s="1511"/>
    </row>
    <row r="35" spans="2:9" ht="30" customHeight="1">
      <c r="B35" s="87" t="s">
        <v>85</v>
      </c>
      <c r="C35" s="89"/>
      <c r="D35" s="479">
        <f>入力表!H30</f>
        <v>0</v>
      </c>
      <c r="E35" s="1512" t="s">
        <v>157</v>
      </c>
      <c r="F35" s="1512"/>
      <c r="G35" s="1512"/>
      <c r="H35" s="1512"/>
      <c r="I35" s="1513"/>
    </row>
    <row r="36" spans="2:9" ht="30" customHeight="1">
      <c r="B36" s="88" t="s">
        <v>86</v>
      </c>
      <c r="C36" s="90"/>
      <c r="D36" s="480">
        <f>入力表!I30</f>
        <v>0</v>
      </c>
      <c r="E36" s="1514" t="s">
        <v>157</v>
      </c>
      <c r="F36" s="1514"/>
      <c r="G36" s="1514"/>
      <c r="H36" s="1514"/>
      <c r="I36" s="1515"/>
    </row>
    <row r="37" spans="2:9" ht="30" customHeight="1" thickBot="1">
      <c r="B37" s="71" t="s">
        <v>28</v>
      </c>
      <c r="C37" s="426" t="s">
        <v>116</v>
      </c>
      <c r="D37" s="147" t="str">
        <f>IF(入力表!J30="○","○","－")</f>
        <v>－</v>
      </c>
      <c r="E37" s="427" t="s">
        <v>94</v>
      </c>
      <c r="F37" s="147" t="str">
        <f>IF(入力表!K30="○","○","－")</f>
        <v>－</v>
      </c>
      <c r="G37" s="428" t="s">
        <v>158</v>
      </c>
      <c r="H37" s="1524" t="str">
        <f>IF(入力表!L30="○","○","－")</f>
        <v>－</v>
      </c>
      <c r="I37" s="1525"/>
    </row>
    <row r="38" spans="2:9" ht="80.099999999999994" customHeight="1" thickTop="1" thickBot="1">
      <c r="B38" s="1161" t="s">
        <v>93</v>
      </c>
      <c r="C38" s="1162" t="s">
        <v>158</v>
      </c>
      <c r="D38" s="1163" t="str">
        <f>IF(入力表!M30="○","○","－")</f>
        <v>－</v>
      </c>
      <c r="E38" s="1164" t="s">
        <v>485</v>
      </c>
      <c r="F38" s="1163" t="str">
        <f>IF(入力表!N30="○","○","－")</f>
        <v>－</v>
      </c>
      <c r="G38" s="1165" t="s">
        <v>526</v>
      </c>
      <c r="H38" s="1522"/>
      <c r="I38" s="1523"/>
    </row>
    <row r="39" spans="2:9" ht="30" customHeight="1" thickTop="1" thickBot="1">
      <c r="B39" s="756" t="s">
        <v>501</v>
      </c>
      <c r="C39" s="757" t="s">
        <v>95</v>
      </c>
      <c r="D39" s="758">
        <f>入力表!P30</f>
        <v>0</v>
      </c>
      <c r="E39" s="759" t="s">
        <v>96</v>
      </c>
      <c r="F39" s="758">
        <f>入力表!Q30</f>
        <v>0</v>
      </c>
      <c r="G39" s="760" t="s">
        <v>115</v>
      </c>
      <c r="H39" s="1508">
        <f>入力表!R30</f>
        <v>0</v>
      </c>
      <c r="I39" s="1509"/>
    </row>
    <row r="40" spans="2:9" ht="30" customHeight="1">
      <c r="B40" s="7"/>
    </row>
    <row r="41" spans="2:9" ht="30" customHeight="1">
      <c r="B41" s="7"/>
    </row>
    <row r="42" spans="2:9" ht="30" customHeight="1">
      <c r="B42" s="7"/>
    </row>
    <row r="43" spans="2:9" ht="30" customHeight="1">
      <c r="B43" s="7"/>
    </row>
    <row r="44" spans="2:9" ht="30" customHeight="1">
      <c r="B44" s="7"/>
    </row>
    <row r="45" spans="2:9" ht="30" customHeight="1">
      <c r="B45" s="7"/>
    </row>
    <row r="46" spans="2:9" ht="30" customHeight="1">
      <c r="B46" s="7"/>
    </row>
    <row r="47" spans="2:9" ht="30" customHeight="1">
      <c r="B47" s="7"/>
    </row>
    <row r="48" spans="2:9" ht="30" customHeight="1">
      <c r="B48" s="7"/>
    </row>
    <row r="49" spans="2:2" ht="30" customHeight="1">
      <c r="B49" s="7"/>
    </row>
    <row r="50" spans="2:2" ht="30" customHeight="1">
      <c r="B50" s="7"/>
    </row>
    <row r="51" spans="2:2" ht="30" customHeight="1">
      <c r="B51" s="7"/>
    </row>
    <row r="52" spans="2:2" ht="30" customHeight="1">
      <c r="B52" s="7"/>
    </row>
    <row r="53" spans="2:2">
      <c r="B53" s="7"/>
    </row>
    <row r="54" spans="2:2">
      <c r="B54" s="7"/>
    </row>
    <row r="55" spans="2:2">
      <c r="B55" s="7"/>
    </row>
    <row r="56" spans="2:2">
      <c r="B56" s="7"/>
    </row>
    <row r="57" spans="2:2">
      <c r="B57" s="7"/>
    </row>
    <row r="58" spans="2:2">
      <c r="B58" s="7"/>
    </row>
    <row r="59" spans="2:2">
      <c r="B59" s="7"/>
    </row>
    <row r="60" spans="2:2">
      <c r="B60" s="7"/>
    </row>
  </sheetData>
  <sheetProtection formatCells="0" formatColumns="0" formatRows="0"/>
  <mergeCells count="54">
    <mergeCell ref="B24:B27"/>
    <mergeCell ref="D26:E26"/>
    <mergeCell ref="D27:E27"/>
    <mergeCell ref="B28:B30"/>
    <mergeCell ref="H39:I39"/>
    <mergeCell ref="D29:E29"/>
    <mergeCell ref="E34:I34"/>
    <mergeCell ref="E35:I35"/>
    <mergeCell ref="E36:I36"/>
    <mergeCell ref="D28:E28"/>
    <mergeCell ref="G28:I28"/>
    <mergeCell ref="D30:E30"/>
    <mergeCell ref="G30:I30"/>
    <mergeCell ref="H38:I38"/>
    <mergeCell ref="H37:I37"/>
    <mergeCell ref="B31:B33"/>
    <mergeCell ref="B20:B23"/>
    <mergeCell ref="D20:E20"/>
    <mergeCell ref="D22:E22"/>
    <mergeCell ref="D23:E23"/>
    <mergeCell ref="C8:I8"/>
    <mergeCell ref="B12:B15"/>
    <mergeCell ref="D12:E12"/>
    <mergeCell ref="D14:E14"/>
    <mergeCell ref="G10:H10"/>
    <mergeCell ref="H11:I11"/>
    <mergeCell ref="G12:H12"/>
    <mergeCell ref="G20:H20"/>
    <mergeCell ref="B16:B19"/>
    <mergeCell ref="E17:I17"/>
    <mergeCell ref="D18:E18"/>
    <mergeCell ref="D19:E19"/>
    <mergeCell ref="C3:I3"/>
    <mergeCell ref="C4:I4"/>
    <mergeCell ref="C7:I7"/>
    <mergeCell ref="C5:I5"/>
    <mergeCell ref="G29:I29"/>
    <mergeCell ref="C11:D11"/>
    <mergeCell ref="D15:E15"/>
    <mergeCell ref="D24:E24"/>
    <mergeCell ref="G24:H24"/>
    <mergeCell ref="E25:I25"/>
    <mergeCell ref="C6:I6"/>
    <mergeCell ref="E13:I13"/>
    <mergeCell ref="E21:I21"/>
    <mergeCell ref="F11:G11"/>
    <mergeCell ref="D16:E16"/>
    <mergeCell ref="G16:H16"/>
    <mergeCell ref="D31:E31"/>
    <mergeCell ref="G31:I31"/>
    <mergeCell ref="D32:E32"/>
    <mergeCell ref="G32:I32"/>
    <mergeCell ref="D33:E33"/>
    <mergeCell ref="G33:I33"/>
  </mergeCells>
  <phoneticPr fontId="2"/>
  <dataValidations count="4">
    <dataValidation type="custom" allowBlank="1" showInputMessage="1" showErrorMessage="1" sqref="C3:I8 C9:D9 D10 G10:H10 C11:D11 H11:I11 D12:E12 G12:H12 D13 H14 I14:I15 D28:E30 H39:I39 G20:H20 D21 H22 I22:I23 G29:I30 D20:E20 D34:D39 F37:F39 H37:I37 G22:G23 G14:G15 D22:E23 D14:E15" xr:uid="{00000000-0002-0000-0400-000000000000}">
      <formula1>""</formula1>
    </dataValidation>
    <dataValidation type="list" errorStyle="warning" allowBlank="1" showInputMessage="1" showErrorMessage="1" error="選択肢以外を入力しようとしています。" sqref="H38:I38" xr:uid="{00000000-0002-0000-04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8:E18 D26:E26" xr:uid="{00000000-0002-0000-0400-000002000000}">
      <formula1>"1人用,2人用,3人用,4人用,5人用"</formula1>
    </dataValidation>
    <dataValidation type="list" allowBlank="1" showInputMessage="1" showErrorMessage="1" sqref="D19:E19 D27:E27" xr:uid="{00000000-0002-0000-0400-000003000000}">
      <formula1>"折りたたみパイプ椅子,パイプ椅子,OAチェア（4本脚・5本脚）,その他"</formula1>
    </dataValidation>
  </dataValidations>
  <pageMargins left="0.39370078740157483" right="0.39370078740157483" top="0.59055118110236227" bottom="0.59055118110236227" header="0.39370078740157483" footer="0.31496062992125984"/>
  <pageSetup paperSize="9" scale="96" orientation="portrait" r:id="rId1"/>
  <headerFooter alignWithMargins="0">
    <oddHeader>&amp;R&amp;10&amp;F</oddHeader>
  </headerFooter>
  <rowBreaks count="1" manualBreakCount="1">
    <brk id="27"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8"/>
  <sheetViews>
    <sheetView showZeros="0" view="pageBreakPreview" zoomScale="90" zoomScaleNormal="100" zoomScaleSheetLayoutView="90" workbookViewId="0">
      <selection activeCell="O24" sqref="O24"/>
    </sheetView>
  </sheetViews>
  <sheetFormatPr defaultRowHeight="13.2"/>
  <cols>
    <col min="1" max="1" width="3.6640625" customWidth="1"/>
    <col min="2" max="2" width="19.6640625" style="863" customWidth="1"/>
    <col min="3" max="3" width="12" customWidth="1"/>
    <col min="4" max="4" width="11" customWidth="1"/>
    <col min="5" max="5" width="12" customWidth="1"/>
    <col min="6" max="6" width="11" customWidth="1"/>
    <col min="7" max="7" width="12" customWidth="1"/>
    <col min="8" max="9" width="9.21875" customWidth="1"/>
  </cols>
  <sheetData>
    <row r="1" spans="1:9" ht="24" customHeight="1">
      <c r="A1" s="2" t="s">
        <v>566</v>
      </c>
    </row>
    <row r="2" spans="1:9" ht="13.8" thickBot="1"/>
    <row r="3" spans="1:9" ht="30" customHeight="1">
      <c r="B3" s="16" t="s">
        <v>65</v>
      </c>
      <c r="C3" s="1364">
        <f>入力表!B7</f>
        <v>0</v>
      </c>
      <c r="D3" s="1365"/>
      <c r="E3" s="1365"/>
      <c r="F3" s="1365"/>
      <c r="G3" s="1365"/>
      <c r="H3" s="1365"/>
      <c r="I3" s="1366"/>
    </row>
    <row r="4" spans="1:9" ht="30" customHeight="1" thickBot="1">
      <c r="B4" s="857" t="s">
        <v>467</v>
      </c>
      <c r="C4" s="1367">
        <f>入力表!C7</f>
        <v>0</v>
      </c>
      <c r="D4" s="1313"/>
      <c r="E4" s="1313"/>
      <c r="F4" s="1313"/>
      <c r="G4" s="1313"/>
      <c r="H4" s="1313"/>
      <c r="I4" s="1315"/>
    </row>
    <row r="5" spans="1:9" ht="36" customHeight="1">
      <c r="B5" s="52" t="s">
        <v>107</v>
      </c>
      <c r="C5" s="1558">
        <f>入力表!K7</f>
        <v>0</v>
      </c>
      <c r="D5" s="1559"/>
      <c r="E5" s="1559"/>
      <c r="F5" s="1559"/>
      <c r="G5" s="1559"/>
      <c r="H5" s="1559"/>
      <c r="I5" s="1560"/>
    </row>
    <row r="6" spans="1:9" ht="21" customHeight="1">
      <c r="B6" s="45" t="s">
        <v>120</v>
      </c>
      <c r="C6" s="1561">
        <f>入力表!L7</f>
        <v>0</v>
      </c>
      <c r="D6" s="1562"/>
      <c r="E6" s="1562"/>
      <c r="F6" s="1562"/>
      <c r="G6" s="1562"/>
      <c r="H6" s="1562"/>
      <c r="I6" s="1563"/>
    </row>
    <row r="7" spans="1:9" ht="33" customHeight="1">
      <c r="B7" s="46" t="s">
        <v>33</v>
      </c>
      <c r="C7" s="1564">
        <f>入力表!M7</f>
        <v>0</v>
      </c>
      <c r="D7" s="1565"/>
      <c r="E7" s="1565"/>
      <c r="F7" s="1565"/>
      <c r="G7" s="1565"/>
      <c r="H7" s="1565"/>
      <c r="I7" s="1566"/>
    </row>
    <row r="8" spans="1:9" ht="27" customHeight="1">
      <c r="B8" s="70" t="s">
        <v>31</v>
      </c>
      <c r="C8" s="1567">
        <f>入力表!N7</f>
        <v>0</v>
      </c>
      <c r="D8" s="1568"/>
      <c r="E8" s="1568"/>
      <c r="F8" s="1568"/>
      <c r="G8" s="1568"/>
      <c r="H8" s="1568"/>
      <c r="I8" s="1569"/>
    </row>
    <row r="9" spans="1:9" ht="32.25" customHeight="1">
      <c r="B9" s="859" t="s">
        <v>216</v>
      </c>
      <c r="C9" s="1570">
        <f>入力表!B36</f>
        <v>0</v>
      </c>
      <c r="D9" s="1557"/>
      <c r="E9" s="66"/>
      <c r="F9" s="66"/>
      <c r="G9" s="66"/>
      <c r="H9" s="66"/>
      <c r="I9" s="67"/>
    </row>
    <row r="10" spans="1:9" ht="32.25" customHeight="1">
      <c r="B10" s="859" t="s">
        <v>83</v>
      </c>
      <c r="C10" s="858" t="s">
        <v>84</v>
      </c>
      <c r="D10" s="141">
        <f>入力表!C36</f>
        <v>0</v>
      </c>
      <c r="E10" s="139" t="s">
        <v>156</v>
      </c>
      <c r="F10" s="528" t="s">
        <v>392</v>
      </c>
      <c r="G10" s="1556" t="str">
        <f>入力表!D36</f>
        <v/>
      </c>
      <c r="H10" s="1557"/>
      <c r="I10" s="140" t="s">
        <v>108</v>
      </c>
    </row>
    <row r="11" spans="1:9" ht="30" customHeight="1">
      <c r="B11" s="1546" t="s">
        <v>573</v>
      </c>
      <c r="C11" s="497" t="s">
        <v>76</v>
      </c>
      <c r="D11" s="1549">
        <f>+入力表!E36</f>
        <v>0</v>
      </c>
      <c r="E11" s="1550"/>
      <c r="F11" s="501" t="s">
        <v>110</v>
      </c>
      <c r="G11" s="1549">
        <f>+入力表!F36</f>
        <v>0</v>
      </c>
      <c r="H11" s="1551"/>
      <c r="I11" s="79" t="s">
        <v>155</v>
      </c>
    </row>
    <row r="12" spans="1:9" ht="30" customHeight="1">
      <c r="B12" s="1547"/>
      <c r="C12" s="498" t="s">
        <v>390</v>
      </c>
      <c r="D12" s="143" t="str">
        <f>入力表!G36</f>
        <v/>
      </c>
      <c r="E12" s="142" t="s">
        <v>155</v>
      </c>
      <c r="F12" s="49"/>
      <c r="G12" s="50"/>
      <c r="H12" s="50"/>
      <c r="I12" s="51"/>
    </row>
    <row r="13" spans="1:9" ht="30" customHeight="1">
      <c r="B13" s="1547"/>
      <c r="C13" s="499" t="s">
        <v>111</v>
      </c>
      <c r="D13" s="1552">
        <f>+入力表!H36</f>
        <v>0</v>
      </c>
      <c r="E13" s="1553"/>
      <c r="F13" s="502" t="s">
        <v>170</v>
      </c>
      <c r="G13" s="366">
        <f>+入力表!I36</f>
        <v>0</v>
      </c>
      <c r="H13" s="368">
        <f>+入力表!I37</f>
        <v>0</v>
      </c>
      <c r="I13" s="369">
        <f>+入力表!I38</f>
        <v>0</v>
      </c>
    </row>
    <row r="14" spans="1:9" ht="30" customHeight="1">
      <c r="B14" s="1548"/>
      <c r="C14" s="500" t="s">
        <v>112</v>
      </c>
      <c r="D14" s="1554">
        <f>+入力表!J36</f>
        <v>0</v>
      </c>
      <c r="E14" s="1555"/>
      <c r="F14" s="503" t="s">
        <v>217</v>
      </c>
      <c r="G14" s="370">
        <f>+入力表!K36</f>
        <v>0</v>
      </c>
      <c r="H14" s="862" t="s">
        <v>333</v>
      </c>
      <c r="I14" s="371">
        <f>+入力表!K38</f>
        <v>0</v>
      </c>
    </row>
    <row r="15" spans="1:9" ht="30" customHeight="1">
      <c r="B15" s="1546" t="s">
        <v>574</v>
      </c>
      <c r="C15" s="497" t="s">
        <v>76</v>
      </c>
      <c r="D15" s="1549">
        <f>+入力表!L36</f>
        <v>0</v>
      </c>
      <c r="E15" s="1550"/>
      <c r="F15" s="501" t="s">
        <v>110</v>
      </c>
      <c r="G15" s="1549">
        <f>+入力表!M36</f>
        <v>0</v>
      </c>
      <c r="H15" s="1551"/>
      <c r="I15" s="79" t="s">
        <v>155</v>
      </c>
    </row>
    <row r="16" spans="1:9" ht="30" customHeight="1">
      <c r="B16" s="1547"/>
      <c r="C16" s="498" t="s">
        <v>390</v>
      </c>
      <c r="D16" s="349" t="str">
        <f>入力表!N36</f>
        <v/>
      </c>
      <c r="E16" s="142" t="s">
        <v>155</v>
      </c>
      <c r="F16" s="49"/>
      <c r="G16" s="50"/>
      <c r="H16" s="50"/>
      <c r="I16" s="51"/>
    </row>
    <row r="17" spans="2:9" ht="30" customHeight="1">
      <c r="B17" s="1547"/>
      <c r="C17" s="499" t="s">
        <v>111</v>
      </c>
      <c r="D17" s="1552">
        <f>+入力表!O36</f>
        <v>0</v>
      </c>
      <c r="E17" s="1553"/>
      <c r="F17" s="502" t="s">
        <v>170</v>
      </c>
      <c r="G17" s="367">
        <f>+入力表!P36</f>
        <v>0</v>
      </c>
      <c r="H17" s="368">
        <f>+入力表!P37</f>
        <v>0</v>
      </c>
      <c r="I17" s="369">
        <f>+入力表!P38</f>
        <v>0</v>
      </c>
    </row>
    <row r="18" spans="2:9" ht="30" customHeight="1">
      <c r="B18" s="1548"/>
      <c r="C18" s="500" t="s">
        <v>112</v>
      </c>
      <c r="D18" s="1554">
        <f>+入力表!Q36</f>
        <v>0</v>
      </c>
      <c r="E18" s="1555"/>
      <c r="F18" s="503" t="s">
        <v>217</v>
      </c>
      <c r="G18" s="370">
        <f>+入力表!R36</f>
        <v>0</v>
      </c>
      <c r="H18" s="862" t="s">
        <v>333</v>
      </c>
      <c r="I18" s="371">
        <f>+入力表!R38</f>
        <v>0</v>
      </c>
    </row>
    <row r="19" spans="2:9" ht="30" customHeight="1">
      <c r="B19" s="1530" t="s">
        <v>575</v>
      </c>
      <c r="C19" s="504" t="s">
        <v>106</v>
      </c>
      <c r="D19" s="1533">
        <f>+入力表!B45</f>
        <v>0</v>
      </c>
      <c r="E19" s="1534"/>
      <c r="F19" s="48" t="s">
        <v>157</v>
      </c>
      <c r="G19" s="1535"/>
      <c r="H19" s="1535"/>
      <c r="I19" s="1536"/>
    </row>
    <row r="20" spans="2:9" ht="30" customHeight="1">
      <c r="B20" s="1531"/>
      <c r="C20" s="498" t="s">
        <v>113</v>
      </c>
      <c r="D20" s="1537">
        <f>+入力表!C45</f>
        <v>0</v>
      </c>
      <c r="E20" s="1538"/>
      <c r="F20" s="506" t="s">
        <v>77</v>
      </c>
      <c r="G20" s="1537">
        <f>+入力表!D45</f>
        <v>0</v>
      </c>
      <c r="H20" s="1539"/>
      <c r="I20" s="1540"/>
    </row>
    <row r="21" spans="2:9" ht="30" customHeight="1">
      <c r="B21" s="1532"/>
      <c r="C21" s="505" t="s">
        <v>114</v>
      </c>
      <c r="D21" s="1541">
        <f>+入力表!E45</f>
        <v>0</v>
      </c>
      <c r="E21" s="1542"/>
      <c r="F21" s="507" t="s">
        <v>36</v>
      </c>
      <c r="G21" s="1543">
        <f>+入力表!F45</f>
        <v>0</v>
      </c>
      <c r="H21" s="1544"/>
      <c r="I21" s="1545"/>
    </row>
    <row r="22" spans="2:9" ht="30" customHeight="1">
      <c r="B22" s="80" t="s">
        <v>117</v>
      </c>
      <c r="C22" s="81"/>
      <c r="D22" s="861">
        <f>+入力表!G45</f>
        <v>0</v>
      </c>
      <c r="E22" s="144" t="s">
        <v>157</v>
      </c>
      <c r="F22" s="76"/>
      <c r="G22" s="76"/>
      <c r="H22" s="76"/>
      <c r="I22" s="64"/>
    </row>
    <row r="23" spans="2:9" ht="30" customHeight="1">
      <c r="B23" s="82" t="s">
        <v>118</v>
      </c>
      <c r="C23" s="83"/>
      <c r="D23" s="95">
        <f>+入力表!H45</f>
        <v>0</v>
      </c>
      <c r="E23" s="142" t="s">
        <v>157</v>
      </c>
      <c r="F23" s="49"/>
      <c r="G23" s="49"/>
      <c r="H23" s="49"/>
      <c r="I23" s="65"/>
    </row>
    <row r="24" spans="2:9" ht="30" customHeight="1">
      <c r="B24" s="84" t="s">
        <v>119</v>
      </c>
      <c r="C24" s="85"/>
      <c r="D24" s="96">
        <f>+入力表!I45</f>
        <v>0</v>
      </c>
      <c r="E24" s="145" t="s">
        <v>157</v>
      </c>
      <c r="F24" s="77"/>
      <c r="G24" s="77"/>
      <c r="H24" s="77"/>
      <c r="I24" s="78"/>
    </row>
    <row r="25" spans="2:9" ht="36" customHeight="1" thickBot="1">
      <c r="B25" s="860" t="s">
        <v>97</v>
      </c>
      <c r="C25" s="508" t="s">
        <v>161</v>
      </c>
      <c r="D25" s="146" t="str">
        <f>IF(入力表!J45="○","○","－")</f>
        <v>－</v>
      </c>
      <c r="E25" s="509" t="s">
        <v>162</v>
      </c>
      <c r="F25" s="146" t="str">
        <f>IF(入力表!K45="○","○","－")</f>
        <v>－</v>
      </c>
      <c r="G25" s="510" t="s">
        <v>163</v>
      </c>
      <c r="H25" s="1526" t="str">
        <f>IF(入力表!L45="○","○","－")</f>
        <v>－</v>
      </c>
      <c r="I25" s="1527"/>
    </row>
    <row r="26" spans="2:9" ht="80.099999999999994" customHeight="1" thickTop="1" thickBot="1">
      <c r="B26" s="1161" t="s">
        <v>93</v>
      </c>
      <c r="C26" s="1162" t="s">
        <v>158</v>
      </c>
      <c r="D26" s="1163" t="str">
        <f>IF(入力表!M45="○","○","－")</f>
        <v>－</v>
      </c>
      <c r="E26" s="1164" t="s">
        <v>485</v>
      </c>
      <c r="F26" s="1163" t="str">
        <f>IF(入力表!N45="○","○","－")</f>
        <v>－</v>
      </c>
      <c r="G26" s="1165" t="s">
        <v>526</v>
      </c>
      <c r="H26" s="1522"/>
      <c r="I26" s="1523"/>
    </row>
    <row r="27" spans="2:9" ht="36" customHeight="1" thickTop="1" thickBot="1">
      <c r="B27" s="761" t="s">
        <v>567</v>
      </c>
      <c r="C27" s="762" t="s">
        <v>487</v>
      </c>
      <c r="D27" s="763">
        <f>+入力表!P45</f>
        <v>0</v>
      </c>
      <c r="E27" s="764" t="s">
        <v>164</v>
      </c>
      <c r="F27" s="763">
        <f>+入力表!Q45</f>
        <v>0</v>
      </c>
      <c r="G27" s="765" t="s">
        <v>165</v>
      </c>
      <c r="H27" s="1528">
        <f>+入力表!R45</f>
        <v>0</v>
      </c>
      <c r="I27" s="1529"/>
    </row>
    <row r="28" spans="2:9" ht="30" customHeight="1">
      <c r="B28" s="864"/>
    </row>
    <row r="29" spans="2:9" ht="30" customHeight="1">
      <c r="B29" s="864"/>
    </row>
    <row r="30" spans="2:9" ht="30" customHeight="1">
      <c r="B30" s="864"/>
    </row>
    <row r="31" spans="2:9" ht="30" customHeight="1">
      <c r="B31" s="864"/>
    </row>
    <row r="32" spans="2:9" ht="30" customHeight="1">
      <c r="B32" s="864"/>
    </row>
    <row r="33" spans="2:2" ht="30" customHeight="1">
      <c r="B33" s="864"/>
    </row>
    <row r="34" spans="2:2" ht="30" customHeight="1">
      <c r="B34" s="864"/>
    </row>
    <row r="35" spans="2:2" ht="30" customHeight="1">
      <c r="B35" s="864"/>
    </row>
    <row r="36" spans="2:2" ht="30" customHeight="1">
      <c r="B36" s="864"/>
    </row>
    <row r="37" spans="2:2" ht="30" customHeight="1">
      <c r="B37" s="864"/>
    </row>
    <row r="38" spans="2:2" ht="30" customHeight="1">
      <c r="B38" s="864"/>
    </row>
    <row r="39" spans="2:2" ht="30" customHeight="1">
      <c r="B39" s="864"/>
    </row>
    <row r="40" spans="2:2" ht="30" customHeight="1">
      <c r="B40" s="864"/>
    </row>
    <row r="41" spans="2:2">
      <c r="B41" s="864"/>
    </row>
    <row r="42" spans="2:2">
      <c r="B42" s="864"/>
    </row>
    <row r="43" spans="2:2">
      <c r="B43" s="864"/>
    </row>
    <row r="44" spans="2:2">
      <c r="B44" s="864"/>
    </row>
    <row r="45" spans="2:2">
      <c r="B45" s="864"/>
    </row>
    <row r="46" spans="2:2">
      <c r="B46" s="864"/>
    </row>
    <row r="47" spans="2:2">
      <c r="B47" s="864"/>
    </row>
    <row r="48" spans="2:2">
      <c r="B48" s="864"/>
    </row>
  </sheetData>
  <sheetProtection formatCells="0" formatColumns="0" formatRows="0"/>
  <mergeCells count="28">
    <mergeCell ref="G10:H10"/>
    <mergeCell ref="C3:I3"/>
    <mergeCell ref="C4:I4"/>
    <mergeCell ref="C5:I5"/>
    <mergeCell ref="C6:I6"/>
    <mergeCell ref="C7:I7"/>
    <mergeCell ref="C8:I8"/>
    <mergeCell ref="C9:D9"/>
    <mergeCell ref="B15:B18"/>
    <mergeCell ref="D15:E15"/>
    <mergeCell ref="G15:H15"/>
    <mergeCell ref="D17:E17"/>
    <mergeCell ref="D18:E18"/>
    <mergeCell ref="B11:B14"/>
    <mergeCell ref="D11:E11"/>
    <mergeCell ref="G11:H11"/>
    <mergeCell ref="D13:E13"/>
    <mergeCell ref="D14:E14"/>
    <mergeCell ref="H25:I25"/>
    <mergeCell ref="H26:I26"/>
    <mergeCell ref="H27:I27"/>
    <mergeCell ref="B19:B21"/>
    <mergeCell ref="D19:E19"/>
    <mergeCell ref="G19:I19"/>
    <mergeCell ref="D20:E20"/>
    <mergeCell ref="G20:I20"/>
    <mergeCell ref="D21:E21"/>
    <mergeCell ref="G21:I21"/>
  </mergeCells>
  <phoneticPr fontId="2"/>
  <dataValidations count="2">
    <dataValidation type="custom" allowBlank="1" showInputMessage="1" showErrorMessage="1" sqref="C3:I8 C9:D9 D10 D11:E11 G10:H11 D12 H13 G13:G14 I13:I14 D13:E15 G15:H15 D16 H17 G17:G18 I17:I18 D17:E21 G20:I21 D27 H27:I27 H25:I25 D22:D25 F25 F27" xr:uid="{00000000-0002-0000-0500-000000000000}">
      <formula1>""</formula1>
    </dataValidation>
    <dataValidation type="list" errorStyle="warning" allowBlank="1" showInputMessage="1" showErrorMessage="1" error="選択肢以外を入力しようとしています。" sqref="H26:I26" xr:uid="{00000000-0002-0000-0500-000001000000}">
      <formula1>"実施施設が必要な措置を講じて屋外に設置,テナント等管理者が屋外に設置,テナント等管理者が屋内に設置（喫煙室）,テナント等管理者が屋外・屋内に設置,その他（手入力）"</formula1>
    </dataValidation>
  </dataValidations>
  <pageMargins left="0.39370078740157483" right="0.39370078740157483" top="0.59055118110236227" bottom="0.59055118110236227" header="0.39370078740157483" footer="0.31496062992125984"/>
  <pageSetup paperSize="9" scale="96" orientation="portrait" r:id="rId1"/>
  <headerFooter alignWithMargins="0">
    <oddHeader>&amp;R&amp;10&amp;F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5"/>
  <sheetViews>
    <sheetView showZeros="0" view="pageBreakPreview" zoomScaleNormal="90" zoomScaleSheetLayoutView="100" workbookViewId="0">
      <selection activeCell="D3" sqref="D3:M3"/>
    </sheetView>
  </sheetViews>
  <sheetFormatPr defaultRowHeight="13.2"/>
  <cols>
    <col min="1" max="1" width="3.33203125" customWidth="1"/>
    <col min="2" max="2" width="11.21875" style="1" customWidth="1"/>
    <col min="4" max="4" width="7.6640625" customWidth="1"/>
    <col min="5" max="6" width="4.6640625" customWidth="1"/>
    <col min="7" max="8" width="7.6640625" customWidth="1"/>
    <col min="9" max="10" width="4.6640625" customWidth="1"/>
    <col min="11" max="12" width="7.6640625" customWidth="1"/>
    <col min="13" max="13" width="4.6640625" customWidth="1"/>
  </cols>
  <sheetData>
    <row r="1" spans="1:13" ht="30.75" customHeight="1">
      <c r="A1" s="2" t="s">
        <v>651</v>
      </c>
    </row>
    <row r="2" spans="1:13" ht="14.25" customHeight="1" thickBot="1"/>
    <row r="3" spans="1:13" ht="43.5" customHeight="1">
      <c r="B3" s="1062" t="s">
        <v>54</v>
      </c>
      <c r="C3" s="1063" t="s">
        <v>79</v>
      </c>
      <c r="D3" s="1571" t="str">
        <f>入力表!B53</f>
        <v>ウクライナ避難民向け職業訓練</v>
      </c>
      <c r="E3" s="1572"/>
      <c r="F3" s="1572"/>
      <c r="G3" s="1572"/>
      <c r="H3" s="1572"/>
      <c r="I3" s="1572"/>
      <c r="J3" s="1572"/>
      <c r="K3" s="1572"/>
      <c r="L3" s="1572"/>
      <c r="M3" s="1573"/>
    </row>
    <row r="4" spans="1:13" ht="43.5" customHeight="1">
      <c r="B4" s="753" t="s">
        <v>16</v>
      </c>
      <c r="C4" s="1574">
        <f>入力表!C53</f>
        <v>0</v>
      </c>
      <c r="D4" s="1230"/>
      <c r="E4" s="1230"/>
      <c r="F4" s="1230"/>
      <c r="G4" s="1230"/>
      <c r="H4" s="1230"/>
      <c r="I4" s="1230"/>
      <c r="J4" s="1230"/>
      <c r="K4" s="1230"/>
      <c r="L4" s="1230"/>
      <c r="M4" s="1575"/>
    </row>
    <row r="5" spans="1:13" ht="43.5" customHeight="1">
      <c r="B5" s="1098" t="s">
        <v>100</v>
      </c>
      <c r="C5" s="1583">
        <f>入力表!D53</f>
        <v>0</v>
      </c>
      <c r="D5" s="1584"/>
      <c r="E5" s="1584"/>
      <c r="F5" s="1584"/>
      <c r="G5" s="1584"/>
      <c r="H5" s="1584"/>
      <c r="I5" s="1584"/>
      <c r="J5" s="1584"/>
      <c r="K5" s="1584"/>
      <c r="L5" s="1584"/>
      <c r="M5" s="1585"/>
    </row>
    <row r="6" spans="1:13" ht="43.5" customHeight="1">
      <c r="B6" s="151" t="s">
        <v>160</v>
      </c>
      <c r="C6" s="148" t="s">
        <v>223</v>
      </c>
      <c r="D6" s="54">
        <f>入力表!E53</f>
        <v>0</v>
      </c>
      <c r="E6" s="477" t="s">
        <v>19</v>
      </c>
      <c r="F6" s="1327" t="s">
        <v>219</v>
      </c>
      <c r="G6" s="1586"/>
      <c r="H6" s="150">
        <f>入力表!F53</f>
        <v>0</v>
      </c>
      <c r="I6" s="149" t="s">
        <v>19</v>
      </c>
      <c r="J6" s="1327" t="s">
        <v>220</v>
      </c>
      <c r="K6" s="1586"/>
      <c r="L6" s="54">
        <f>入力表!G53</f>
        <v>0</v>
      </c>
      <c r="M6" s="53" t="s">
        <v>19</v>
      </c>
    </row>
    <row r="7" spans="1:13" ht="54" customHeight="1">
      <c r="B7" s="122" t="s">
        <v>159</v>
      </c>
      <c r="C7" s="74" t="s">
        <v>221</v>
      </c>
      <c r="D7" s="289">
        <f>入力表!I53</f>
        <v>0</v>
      </c>
      <c r="E7" s="478" t="s">
        <v>19</v>
      </c>
      <c r="F7" s="1396" t="s">
        <v>222</v>
      </c>
      <c r="G7" s="1587"/>
      <c r="H7" s="290">
        <f>入力表!J53</f>
        <v>0</v>
      </c>
      <c r="I7" s="478" t="s">
        <v>19</v>
      </c>
      <c r="J7" s="1588" t="s">
        <v>37</v>
      </c>
      <c r="K7" s="1589"/>
      <c r="L7" s="289">
        <f>入力表!K53</f>
        <v>0</v>
      </c>
      <c r="M7" s="121" t="s">
        <v>19</v>
      </c>
    </row>
    <row r="8" spans="1:13" ht="54" customHeight="1">
      <c r="B8" s="766" t="s">
        <v>490</v>
      </c>
      <c r="C8" s="511" t="s">
        <v>80</v>
      </c>
      <c r="D8" s="1313">
        <f>入力表!L53</f>
        <v>0</v>
      </c>
      <c r="E8" s="1313"/>
      <c r="F8" s="1313"/>
      <c r="G8" s="1582"/>
      <c r="H8" s="1582"/>
      <c r="I8" s="1434" t="s">
        <v>224</v>
      </c>
      <c r="J8" s="1435"/>
      <c r="K8" s="1582">
        <f>入力表!M53</f>
        <v>0</v>
      </c>
      <c r="L8" s="1582"/>
      <c r="M8" s="1599"/>
    </row>
    <row r="9" spans="1:13" ht="54" customHeight="1">
      <c r="B9" s="1576" t="s">
        <v>491</v>
      </c>
      <c r="C9" s="512" t="s">
        <v>80</v>
      </c>
      <c r="D9" s="1321">
        <f>入力表!N53</f>
        <v>0</v>
      </c>
      <c r="E9" s="1321"/>
      <c r="F9" s="1321"/>
      <c r="G9" s="1605"/>
      <c r="H9" s="1605"/>
      <c r="I9" s="1580" t="s">
        <v>123</v>
      </c>
      <c r="J9" s="1581"/>
      <c r="K9" s="1600">
        <f>入力表!O53</f>
        <v>0</v>
      </c>
      <c r="L9" s="1321"/>
      <c r="M9" s="1601"/>
    </row>
    <row r="10" spans="1:13" ht="54" customHeight="1" thickBot="1">
      <c r="B10" s="1577"/>
      <c r="C10" s="513" t="s">
        <v>102</v>
      </c>
      <c r="D10" s="1578">
        <f>入力表!P53</f>
        <v>0</v>
      </c>
      <c r="E10" s="1579"/>
      <c r="F10" s="1579"/>
      <c r="G10" s="1579"/>
      <c r="H10" s="1579"/>
      <c r="I10" s="1602" t="s">
        <v>81</v>
      </c>
      <c r="J10" s="1603"/>
      <c r="K10" s="1579">
        <f>入力表!Q53</f>
        <v>0</v>
      </c>
      <c r="L10" s="1579"/>
      <c r="M10" s="1604"/>
    </row>
    <row r="11" spans="1:13" ht="37.5" customHeight="1" thickTop="1">
      <c r="B11" s="226" t="s">
        <v>44</v>
      </c>
      <c r="C11" s="1596"/>
      <c r="D11" s="1597"/>
      <c r="E11" s="1597"/>
      <c r="F11" s="1597"/>
      <c r="G11" s="1597"/>
      <c r="H11" s="1597"/>
      <c r="I11" s="1597"/>
      <c r="J11" s="1597"/>
      <c r="K11" s="1597"/>
      <c r="L11" s="1597"/>
      <c r="M11" s="1598"/>
    </row>
    <row r="12" spans="1:13" ht="27.75" customHeight="1">
      <c r="B12" s="227" t="s">
        <v>17</v>
      </c>
      <c r="C12" s="1593"/>
      <c r="D12" s="1594"/>
      <c r="E12" s="1594"/>
      <c r="F12" s="1594"/>
      <c r="G12" s="1594"/>
      <c r="H12" s="1594"/>
      <c r="I12" s="1594"/>
      <c r="J12" s="1594"/>
      <c r="K12" s="1594"/>
      <c r="L12" s="1594"/>
      <c r="M12" s="1595"/>
    </row>
    <row r="13" spans="1:13" s="225" customFormat="1" ht="105" customHeight="1" thickBot="1">
      <c r="B13" s="228" t="s">
        <v>45</v>
      </c>
      <c r="C13" s="1590"/>
      <c r="D13" s="1591"/>
      <c r="E13" s="1591"/>
      <c r="F13" s="1591"/>
      <c r="G13" s="1591"/>
      <c r="H13" s="1591"/>
      <c r="I13" s="1591"/>
      <c r="J13" s="1591"/>
      <c r="K13" s="1591"/>
      <c r="L13" s="1591"/>
      <c r="M13" s="1592"/>
    </row>
    <row r="14" spans="1:13" s="225" customFormat="1" ht="105" customHeight="1">
      <c r="B14" s="152"/>
      <c r="C14"/>
      <c r="D14"/>
      <c r="E14"/>
      <c r="F14"/>
      <c r="G14"/>
      <c r="H14"/>
      <c r="I14"/>
      <c r="J14"/>
      <c r="K14"/>
      <c r="L14"/>
      <c r="M14"/>
    </row>
    <row r="15" spans="1:13" s="225" customFormat="1" ht="67.5" customHeight="1">
      <c r="B15" s="1"/>
      <c r="C15"/>
      <c r="D15"/>
      <c r="E15"/>
      <c r="F15"/>
      <c r="G15"/>
      <c r="H15"/>
      <c r="I15"/>
      <c r="J15"/>
      <c r="K15"/>
      <c r="L15"/>
      <c r="M15"/>
    </row>
  </sheetData>
  <sheetProtection formatCells="0" formatColumns="0" formatRows="0"/>
  <mergeCells count="20">
    <mergeCell ref="C13:M13"/>
    <mergeCell ref="C12:M12"/>
    <mergeCell ref="C11:M11"/>
    <mergeCell ref="I8:J8"/>
    <mergeCell ref="K8:M8"/>
    <mergeCell ref="K9:M9"/>
    <mergeCell ref="I10:J10"/>
    <mergeCell ref="K10:M10"/>
    <mergeCell ref="D9:H9"/>
    <mergeCell ref="D3:M3"/>
    <mergeCell ref="C4:M4"/>
    <mergeCell ref="B9:B10"/>
    <mergeCell ref="D10:H10"/>
    <mergeCell ref="I9:J9"/>
    <mergeCell ref="D8:H8"/>
    <mergeCell ref="C5:M5"/>
    <mergeCell ref="F6:G6"/>
    <mergeCell ref="F7:G7"/>
    <mergeCell ref="J6:K6"/>
    <mergeCell ref="J7:K7"/>
  </mergeCells>
  <phoneticPr fontId="2"/>
  <dataValidations count="1">
    <dataValidation type="custom" allowBlank="1" showInputMessage="1" showErrorMessage="1" sqref="D8:H10 C4 K8:M10 C5:M5 D6:D7 H6:H7 L6:L7 D3" xr:uid="{00000000-0002-0000-0600-000000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rowBreaks count="1" manualBreakCount="1">
    <brk id="3" max="12" man="1"/>
  </rowBreaks>
  <colBreaks count="1" manualBreakCount="1">
    <brk id="2"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9"/>
  <sheetViews>
    <sheetView view="pageBreakPreview" zoomScale="85" zoomScaleNormal="100" zoomScaleSheetLayoutView="85" workbookViewId="0"/>
  </sheetViews>
  <sheetFormatPr defaultRowHeight="13.2"/>
  <cols>
    <col min="1" max="1" width="1.21875" customWidth="1"/>
    <col min="2" max="2" width="6" customWidth="1"/>
    <col min="3" max="3" width="14.6640625" customWidth="1"/>
    <col min="4" max="4" width="5.77734375" customWidth="1"/>
    <col min="5" max="6" width="4.6640625" customWidth="1"/>
    <col min="7" max="7" width="24.33203125" customWidth="1"/>
    <col min="8" max="9" width="4.6640625" customWidth="1"/>
    <col min="10" max="10" width="8.109375" customWidth="1"/>
    <col min="11" max="13" width="5.33203125" customWidth="1"/>
    <col min="14" max="15" width="6.6640625" customWidth="1"/>
    <col min="16" max="16" width="31.33203125" customWidth="1"/>
    <col min="17" max="18" width="4.6640625" customWidth="1"/>
    <col min="20" max="20" width="7.6640625" customWidth="1"/>
    <col min="21" max="21" width="6" customWidth="1"/>
    <col min="22" max="22" width="12.109375" customWidth="1"/>
    <col min="33" max="33" width="4.44140625" customWidth="1"/>
    <col min="36" max="37" width="0" hidden="1" customWidth="1"/>
  </cols>
  <sheetData>
    <row r="1" spans="1:37" ht="28.5" customHeight="1">
      <c r="B1" s="56" t="s">
        <v>213</v>
      </c>
      <c r="D1" s="56"/>
      <c r="E1" s="56"/>
      <c r="F1" s="56"/>
      <c r="G1" s="56"/>
      <c r="H1" s="56"/>
      <c r="I1" s="56"/>
      <c r="J1" s="56"/>
      <c r="K1" s="56"/>
      <c r="L1" s="56"/>
      <c r="M1" s="56"/>
      <c r="N1" s="56"/>
      <c r="O1" s="56"/>
      <c r="P1" s="56"/>
      <c r="Q1" s="56"/>
      <c r="R1" s="56"/>
      <c r="T1" s="1013"/>
      <c r="U1" s="1013"/>
      <c r="V1" s="1013"/>
      <c r="W1" s="1013"/>
      <c r="X1" s="1013"/>
      <c r="Y1" s="776"/>
      <c r="AH1" t="s">
        <v>634</v>
      </c>
      <c r="AI1" t="s">
        <v>635</v>
      </c>
    </row>
    <row r="2" spans="1:37" ht="18" customHeight="1">
      <c r="C2" s="56"/>
      <c r="D2" s="56"/>
      <c r="E2" s="56"/>
      <c r="F2" s="56"/>
      <c r="G2" s="56"/>
      <c r="H2" s="56"/>
      <c r="I2" s="56"/>
      <c r="J2" s="56"/>
      <c r="K2" s="56"/>
      <c r="L2" s="56"/>
      <c r="M2" s="56"/>
      <c r="N2" s="56"/>
      <c r="O2" s="56"/>
      <c r="P2" s="56"/>
      <c r="Q2" s="56"/>
      <c r="R2" s="56"/>
      <c r="T2" s="1032" t="str">
        <f>IF(AH2=AI2,"","＜ERROR＞入力表の講師数と一致していません！")</f>
        <v/>
      </c>
      <c r="U2" s="1013"/>
      <c r="V2" s="1013"/>
      <c r="W2" s="1013"/>
      <c r="X2" s="1013"/>
      <c r="Y2" s="776"/>
      <c r="AE2" t="s">
        <v>627</v>
      </c>
      <c r="AH2" s="1010">
        <f>入力表!E53</f>
        <v>0</v>
      </c>
      <c r="AI2" s="1010">
        <f>COUNTIF(C11:C60,"*")</f>
        <v>0</v>
      </c>
    </row>
    <row r="3" spans="1:37" ht="18" customHeight="1">
      <c r="C3" s="26"/>
      <c r="E3" s="1011"/>
      <c r="F3" s="123"/>
      <c r="G3" s="20"/>
      <c r="H3" s="124"/>
      <c r="I3" s="124"/>
      <c r="J3" s="124"/>
      <c r="K3" s="20"/>
      <c r="L3" s="20"/>
      <c r="M3" s="20"/>
      <c r="N3" s="1610" t="s">
        <v>232</v>
      </c>
      <c r="O3" s="1610"/>
      <c r="P3" s="124">
        <f>入力表!C53</f>
        <v>0</v>
      </c>
      <c r="Q3" s="20"/>
      <c r="R3" s="20"/>
      <c r="T3" s="1032" t="str">
        <f>IF(AH3=AI3,"","＜ERROR＞入力表の常勤講師数と一致していません！")</f>
        <v/>
      </c>
      <c r="U3" s="776"/>
      <c r="V3" s="776"/>
      <c r="W3" s="1012"/>
      <c r="X3" s="776"/>
      <c r="Y3" s="776"/>
      <c r="AE3" t="s">
        <v>628</v>
      </c>
      <c r="AH3" s="1010">
        <f>入力表!F53</f>
        <v>0</v>
      </c>
      <c r="AI3" s="1010">
        <f>COUNTIF(E11:E60,"*")</f>
        <v>0</v>
      </c>
    </row>
    <row r="4" spans="1:37" ht="18" customHeight="1">
      <c r="H4" s="173"/>
      <c r="I4" s="173"/>
      <c r="J4" s="173"/>
      <c r="N4" s="1610" t="s">
        <v>30</v>
      </c>
      <c r="O4" s="1610"/>
      <c r="P4" s="173">
        <f>入力表!G7</f>
        <v>0</v>
      </c>
      <c r="T4" s="1032" t="str">
        <f>IF(AH4=AI4,"","＜ERROR＞入力表の非常勤講師数と一致していません！")</f>
        <v/>
      </c>
      <c r="U4" s="776"/>
      <c r="V4" s="776"/>
      <c r="W4" s="1012"/>
      <c r="X4" s="776"/>
      <c r="Y4" s="776"/>
      <c r="AE4" t="s">
        <v>629</v>
      </c>
      <c r="AH4" s="1010">
        <f>入力表!G53</f>
        <v>0</v>
      </c>
      <c r="AI4" s="1010">
        <f>COUNTIF(F11:F60,"*")</f>
        <v>0</v>
      </c>
      <c r="AJ4" s="187" t="s">
        <v>7</v>
      </c>
      <c r="AK4" s="187" t="s">
        <v>8</v>
      </c>
    </row>
    <row r="5" spans="1:37" ht="18" customHeight="1" thickBot="1">
      <c r="B5" s="432"/>
      <c r="C5" s="168" t="s">
        <v>225</v>
      </c>
      <c r="S5" s="1"/>
      <c r="T5" s="1032" t="str">
        <f>IF(AH5=AI5,"","＜ERROR＞入力表の指導員免許資格者数と一致していません！")</f>
        <v/>
      </c>
      <c r="U5" s="775"/>
      <c r="V5" s="775"/>
      <c r="W5" s="1012"/>
      <c r="X5" s="776"/>
      <c r="Y5" s="775"/>
      <c r="AA5" s="1"/>
      <c r="AB5" s="1"/>
      <c r="AC5" s="1"/>
      <c r="AD5" s="1"/>
      <c r="AE5" t="s">
        <v>630</v>
      </c>
      <c r="AF5" s="1"/>
      <c r="AG5" s="1"/>
      <c r="AH5" s="1010">
        <f>入力表!I53</f>
        <v>0</v>
      </c>
      <c r="AI5" s="1010">
        <f>COUNTIF(K11:K60,"*")</f>
        <v>0</v>
      </c>
      <c r="AJ5" s="188" t="s">
        <v>2</v>
      </c>
      <c r="AK5" s="188" t="s">
        <v>3</v>
      </c>
    </row>
    <row r="6" spans="1:37" s="1" customFormat="1" ht="43.5" customHeight="1" thickTop="1">
      <c r="A6" s="340"/>
      <c r="B6" s="1608" t="s">
        <v>358</v>
      </c>
      <c r="C6" s="1623" t="s">
        <v>47</v>
      </c>
      <c r="D6" s="1613" t="s">
        <v>255</v>
      </c>
      <c r="E6" s="1611" t="s">
        <v>48</v>
      </c>
      <c r="F6" s="1612"/>
      <c r="G6" s="1625" t="s">
        <v>49</v>
      </c>
      <c r="H6" s="1611" t="s">
        <v>51</v>
      </c>
      <c r="I6" s="1612"/>
      <c r="J6" s="1620" t="s">
        <v>256</v>
      </c>
      <c r="K6" s="1621"/>
      <c r="L6" s="1621"/>
      <c r="M6" s="1622"/>
      <c r="N6" s="1618" t="s">
        <v>248</v>
      </c>
      <c r="O6" s="1619"/>
      <c r="P6" s="1615" t="s">
        <v>50</v>
      </c>
      <c r="Q6" s="1611" t="s">
        <v>26</v>
      </c>
      <c r="R6" s="1617"/>
      <c r="T6" s="1032" t="str">
        <f>IF(AH6=AI6,"","＜ERROR＞入力表の能力開発促進法第三十条の二第二項該当者数と一致していません！")</f>
        <v/>
      </c>
      <c r="U6" s="775"/>
      <c r="V6" s="775"/>
      <c r="W6" s="1012"/>
      <c r="X6" s="776"/>
      <c r="Y6" s="775"/>
      <c r="Z6"/>
      <c r="AE6" t="s">
        <v>631</v>
      </c>
      <c r="AH6" s="1010">
        <f>入力表!J53</f>
        <v>0</v>
      </c>
      <c r="AI6" s="1010">
        <f>COUNTIF(L11:L60,"*")</f>
        <v>0</v>
      </c>
      <c r="AJ6" s="188" t="s">
        <v>247</v>
      </c>
      <c r="AK6" s="188" t="s">
        <v>4</v>
      </c>
    </row>
    <row r="7" spans="1:37" s="1" customFormat="1" ht="38.25" customHeight="1" thickBot="1">
      <c r="A7" s="340"/>
      <c r="B7" s="1609"/>
      <c r="C7" s="1624"/>
      <c r="D7" s="1614"/>
      <c r="E7" s="176" t="s">
        <v>130</v>
      </c>
      <c r="F7" s="174" t="s">
        <v>131</v>
      </c>
      <c r="G7" s="1626"/>
      <c r="H7" s="178" t="s">
        <v>132</v>
      </c>
      <c r="I7" s="177" t="s">
        <v>133</v>
      </c>
      <c r="J7" s="186" t="s">
        <v>257</v>
      </c>
      <c r="K7" s="179" t="s">
        <v>239</v>
      </c>
      <c r="L7" s="180" t="s">
        <v>636</v>
      </c>
      <c r="M7" s="171" t="s">
        <v>37</v>
      </c>
      <c r="N7" s="181" t="s">
        <v>249</v>
      </c>
      <c r="O7" s="171" t="s">
        <v>250</v>
      </c>
      <c r="P7" s="1616"/>
      <c r="Q7" s="181" t="s">
        <v>10</v>
      </c>
      <c r="R7" s="182" t="s">
        <v>37</v>
      </c>
      <c r="T7" s="1032" t="str">
        <f>IF(AH7=AI7,"","＜ERROR＞入力表のその他講師資格該当者数と一致していません！")</f>
        <v/>
      </c>
      <c r="U7" s="775"/>
      <c r="V7" s="775"/>
      <c r="W7" s="1012"/>
      <c r="X7" s="776"/>
      <c r="Y7" s="775"/>
      <c r="Z7"/>
      <c r="AE7" t="s">
        <v>632</v>
      </c>
      <c r="AH7" s="1010">
        <f>入力表!K53</f>
        <v>0</v>
      </c>
      <c r="AI7" s="1010">
        <f>COUNTIF(M11:M60,"*")</f>
        <v>0</v>
      </c>
      <c r="AJ7" s="188" t="s">
        <v>251</v>
      </c>
      <c r="AK7" s="188" t="s">
        <v>245</v>
      </c>
    </row>
    <row r="8" spans="1:37" s="1" customFormat="1" ht="24" customHeight="1" thickTop="1">
      <c r="A8" s="340"/>
      <c r="B8" s="438"/>
      <c r="C8" s="389" t="s">
        <v>241</v>
      </c>
      <c r="D8" s="408">
        <v>40</v>
      </c>
      <c r="E8" s="390" t="s">
        <v>135</v>
      </c>
      <c r="F8" s="389"/>
      <c r="G8" s="384" t="s">
        <v>136</v>
      </c>
      <c r="H8" s="390" t="s">
        <v>135</v>
      </c>
      <c r="I8" s="389"/>
      <c r="J8" s="409" t="s">
        <v>247</v>
      </c>
      <c r="K8" s="410" t="s">
        <v>135</v>
      </c>
      <c r="L8" s="386"/>
      <c r="M8" s="389"/>
      <c r="N8" s="388" t="s">
        <v>137</v>
      </c>
      <c r="O8" s="411" t="s">
        <v>376</v>
      </c>
      <c r="P8" s="384" t="s">
        <v>139</v>
      </c>
      <c r="Q8" s="390" t="s">
        <v>135</v>
      </c>
      <c r="R8" s="412"/>
      <c r="S8" s="201"/>
      <c r="T8" s="201"/>
      <c r="U8" s="201"/>
      <c r="V8" s="201"/>
      <c r="W8" s="201"/>
      <c r="X8" s="201"/>
      <c r="Y8" s="201"/>
      <c r="Z8" s="201"/>
      <c r="AA8" s="201"/>
      <c r="AB8" s="201"/>
      <c r="AC8" s="201"/>
      <c r="AD8" s="201"/>
      <c r="AE8" s="201"/>
      <c r="AF8" s="201"/>
      <c r="AG8" s="201"/>
      <c r="AH8" s="201"/>
      <c r="AI8" s="201"/>
      <c r="AJ8" s="188" t="s">
        <v>1</v>
      </c>
      <c r="AK8" s="188" t="s">
        <v>252</v>
      </c>
    </row>
    <row r="9" spans="1:37" s="1" customFormat="1" ht="24" customHeight="1">
      <c r="A9" s="340"/>
      <c r="B9" s="439"/>
      <c r="C9" s="431" t="s">
        <v>242</v>
      </c>
      <c r="D9" s="413">
        <v>26</v>
      </c>
      <c r="E9" s="399"/>
      <c r="F9" s="395" t="s">
        <v>240</v>
      </c>
      <c r="G9" s="392" t="s">
        <v>244</v>
      </c>
      <c r="H9" s="399" t="s">
        <v>240</v>
      </c>
      <c r="I9" s="395"/>
      <c r="J9" s="392" t="s">
        <v>1</v>
      </c>
      <c r="K9" s="398"/>
      <c r="L9" s="394" t="s">
        <v>253</v>
      </c>
      <c r="M9" s="395"/>
      <c r="N9" s="396" t="s">
        <v>378</v>
      </c>
      <c r="O9" s="397" t="s">
        <v>377</v>
      </c>
      <c r="P9" s="392" t="s">
        <v>9</v>
      </c>
      <c r="Q9" s="399"/>
      <c r="R9" s="414" t="s">
        <v>240</v>
      </c>
      <c r="S9" s="201"/>
      <c r="T9" s="1002" t="s">
        <v>238</v>
      </c>
      <c r="U9" s="1003"/>
      <c r="V9" s="1003"/>
      <c r="W9" s="1003"/>
      <c r="X9" s="1003"/>
      <c r="Y9" s="1003"/>
      <c r="Z9" s="1003"/>
      <c r="AA9" s="1003"/>
      <c r="AB9" s="1003"/>
      <c r="AC9" s="1003"/>
      <c r="AD9" s="1003"/>
      <c r="AE9" s="1003"/>
      <c r="AF9" s="1003"/>
      <c r="AG9" s="1003"/>
      <c r="AH9" s="1003"/>
      <c r="AI9" s="1004"/>
      <c r="AJ9" s="1001" t="s">
        <v>524</v>
      </c>
      <c r="AK9" s="213" t="s">
        <v>5</v>
      </c>
    </row>
    <row r="10" spans="1:37" s="201" customFormat="1" ht="24" customHeight="1" thickBot="1">
      <c r="A10" s="434"/>
      <c r="B10" s="440"/>
      <c r="C10" s="417" t="s">
        <v>284</v>
      </c>
      <c r="D10" s="415">
        <v>30</v>
      </c>
      <c r="E10" s="416" t="s">
        <v>189</v>
      </c>
      <c r="F10" s="417"/>
      <c r="G10" s="518" t="s">
        <v>374</v>
      </c>
      <c r="H10" s="516" t="s">
        <v>375</v>
      </c>
      <c r="I10" s="417"/>
      <c r="J10" s="418" t="s">
        <v>524</v>
      </c>
      <c r="K10" s="419"/>
      <c r="L10" s="420"/>
      <c r="M10" s="941" t="s">
        <v>135</v>
      </c>
      <c r="N10" s="516" t="s">
        <v>379</v>
      </c>
      <c r="O10" s="517" t="s">
        <v>380</v>
      </c>
      <c r="P10" s="421" t="s">
        <v>307</v>
      </c>
      <c r="Q10" s="416" t="s">
        <v>240</v>
      </c>
      <c r="R10" s="422"/>
      <c r="T10" s="1005" t="s">
        <v>236</v>
      </c>
      <c r="U10" s="3"/>
      <c r="V10" s="3"/>
      <c r="W10" s="3"/>
      <c r="X10" s="3"/>
      <c r="Y10" s="3"/>
      <c r="Z10" s="3"/>
      <c r="AA10" s="3"/>
      <c r="AB10" s="3"/>
      <c r="AC10" s="3"/>
      <c r="AD10" s="3"/>
      <c r="AE10" s="3"/>
      <c r="AF10" s="3"/>
      <c r="AG10" s="3"/>
      <c r="AH10" s="3"/>
      <c r="AI10" s="1006"/>
      <c r="AJ10" s="1001" t="s">
        <v>246</v>
      </c>
      <c r="AK10" s="213" t="s">
        <v>6</v>
      </c>
    </row>
    <row r="11" spans="1:37" s="201" customFormat="1" ht="30" customHeight="1" thickTop="1">
      <c r="A11" s="434"/>
      <c r="B11" s="436">
        <v>1</v>
      </c>
      <c r="C11" s="471"/>
      <c r="D11" s="278"/>
      <c r="E11" s="279"/>
      <c r="F11" s="280"/>
      <c r="G11" s="732"/>
      <c r="H11" s="279"/>
      <c r="I11" s="280"/>
      <c r="J11" s="281"/>
      <c r="K11" s="279"/>
      <c r="L11" s="282"/>
      <c r="M11" s="280"/>
      <c r="N11" s="928"/>
      <c r="O11" s="929"/>
      <c r="P11" s="347"/>
      <c r="Q11" s="279"/>
      <c r="R11" s="283"/>
      <c r="T11" s="58" t="s">
        <v>52</v>
      </c>
      <c r="U11" s="3"/>
      <c r="V11" s="3"/>
      <c r="W11" s="3"/>
      <c r="X11" s="3"/>
      <c r="Y11" s="3"/>
      <c r="Z11" s="3"/>
      <c r="AA11" s="3"/>
      <c r="AB11" s="3"/>
      <c r="AC11" s="3"/>
      <c r="AD11" s="3"/>
      <c r="AE11" s="3"/>
      <c r="AF11" s="3"/>
      <c r="AG11" s="3"/>
      <c r="AH11" s="3"/>
      <c r="AI11" s="1006"/>
      <c r="AJ11" s="1001" t="s">
        <v>37</v>
      </c>
    </row>
    <row r="12" spans="1:37" s="201" customFormat="1" ht="30" customHeight="1">
      <c r="A12" s="434"/>
      <c r="B12" s="437">
        <v>2</v>
      </c>
      <c r="C12" s="472"/>
      <c r="D12" s="196"/>
      <c r="E12" s="214"/>
      <c r="F12" s="215"/>
      <c r="G12" s="733"/>
      <c r="H12" s="214"/>
      <c r="I12" s="215"/>
      <c r="J12" s="216"/>
      <c r="K12" s="214"/>
      <c r="L12" s="218"/>
      <c r="M12" s="215"/>
      <c r="N12" s="930"/>
      <c r="O12" s="931"/>
      <c r="P12" s="197"/>
      <c r="Q12" s="214"/>
      <c r="R12" s="219"/>
      <c r="T12" s="58" t="s">
        <v>258</v>
      </c>
      <c r="U12" s="3"/>
      <c r="V12" s="3"/>
      <c r="W12" s="3"/>
      <c r="X12" s="3"/>
      <c r="Y12" s="3"/>
      <c r="Z12" s="3"/>
      <c r="AA12" s="3"/>
      <c r="AB12" s="3"/>
      <c r="AC12" s="3"/>
      <c r="AD12" s="3"/>
      <c r="AE12" s="3"/>
      <c r="AF12" s="3"/>
      <c r="AG12" s="3"/>
      <c r="AH12" s="3"/>
      <c r="AI12" s="1006"/>
    </row>
    <row r="13" spans="1:37" s="201" customFormat="1" ht="30" customHeight="1">
      <c r="A13" s="434"/>
      <c r="B13" s="437">
        <v>3</v>
      </c>
      <c r="C13" s="472"/>
      <c r="D13" s="196"/>
      <c r="E13" s="214"/>
      <c r="F13" s="215"/>
      <c r="G13" s="733"/>
      <c r="H13" s="214"/>
      <c r="I13" s="215"/>
      <c r="J13" s="216"/>
      <c r="K13" s="214"/>
      <c r="L13" s="218"/>
      <c r="M13" s="215"/>
      <c r="N13" s="930"/>
      <c r="O13" s="931"/>
      <c r="P13" s="197"/>
      <c r="Q13" s="214"/>
      <c r="R13" s="219"/>
      <c r="T13" s="1606" t="s">
        <v>633</v>
      </c>
      <c r="U13" s="1240"/>
      <c r="V13" s="1240"/>
      <c r="W13" s="1240"/>
      <c r="X13" s="1240"/>
      <c r="Y13" s="1240"/>
      <c r="Z13" s="1240"/>
      <c r="AA13" s="1240"/>
      <c r="AB13" s="1240"/>
      <c r="AC13" s="1240"/>
      <c r="AD13" s="1240"/>
      <c r="AE13" s="1240"/>
      <c r="AF13" s="1240"/>
      <c r="AG13" s="1240"/>
      <c r="AH13" s="1240"/>
      <c r="AI13" s="1607"/>
    </row>
    <row r="14" spans="1:37" s="201" customFormat="1" ht="30" customHeight="1">
      <c r="A14" s="434"/>
      <c r="B14" s="437">
        <v>4</v>
      </c>
      <c r="C14" s="472"/>
      <c r="D14" s="196"/>
      <c r="E14" s="214"/>
      <c r="F14" s="215"/>
      <c r="G14" s="734"/>
      <c r="H14" s="214"/>
      <c r="I14" s="215"/>
      <c r="J14" s="216"/>
      <c r="K14" s="214"/>
      <c r="L14" s="218"/>
      <c r="M14" s="215"/>
      <c r="N14" s="930"/>
      <c r="O14" s="931"/>
      <c r="P14" s="197"/>
      <c r="Q14" s="214"/>
      <c r="R14" s="219"/>
      <c r="T14" s="58" t="s">
        <v>259</v>
      </c>
      <c r="U14" s="3"/>
      <c r="V14" s="3"/>
      <c r="W14" s="3"/>
      <c r="X14" s="3"/>
      <c r="Y14" s="3"/>
      <c r="Z14" s="3"/>
      <c r="AA14" s="3"/>
      <c r="AB14" s="3"/>
      <c r="AC14" s="3"/>
      <c r="AD14" s="3"/>
      <c r="AE14" s="3"/>
      <c r="AF14" s="3"/>
      <c r="AG14" s="3"/>
      <c r="AH14" s="3"/>
      <c r="AI14" s="1006"/>
    </row>
    <row r="15" spans="1:37" s="201" customFormat="1" ht="30" customHeight="1">
      <c r="A15" s="434"/>
      <c r="B15" s="437">
        <v>5</v>
      </c>
      <c r="C15" s="472"/>
      <c r="D15" s="196"/>
      <c r="E15" s="214"/>
      <c r="F15" s="215"/>
      <c r="G15" s="734"/>
      <c r="H15" s="214"/>
      <c r="I15" s="215"/>
      <c r="J15" s="216"/>
      <c r="K15" s="214"/>
      <c r="L15" s="218"/>
      <c r="M15" s="215"/>
      <c r="N15" s="930"/>
      <c r="O15" s="931"/>
      <c r="P15" s="197"/>
      <c r="Q15" s="214"/>
      <c r="R15" s="219"/>
      <c r="T15" s="58" t="s">
        <v>260</v>
      </c>
      <c r="U15" s="3"/>
      <c r="V15" s="3"/>
      <c r="W15" s="3"/>
      <c r="X15" s="3"/>
      <c r="Y15" s="3"/>
      <c r="Z15" s="3"/>
      <c r="AA15" s="3"/>
      <c r="AB15" s="3"/>
      <c r="AC15" s="3"/>
      <c r="AD15" s="3"/>
      <c r="AE15" s="3"/>
      <c r="AF15" s="3"/>
      <c r="AG15" s="3"/>
      <c r="AH15" s="3"/>
      <c r="AI15" s="1006"/>
    </row>
    <row r="16" spans="1:37" s="201" customFormat="1" ht="30" customHeight="1">
      <c r="A16" s="434"/>
      <c r="B16" s="437">
        <v>6</v>
      </c>
      <c r="C16" s="472"/>
      <c r="D16" s="196"/>
      <c r="E16" s="214"/>
      <c r="F16" s="215"/>
      <c r="G16" s="734"/>
      <c r="H16" s="214"/>
      <c r="I16" s="215"/>
      <c r="J16" s="216"/>
      <c r="K16" s="214"/>
      <c r="L16" s="218"/>
      <c r="M16" s="215"/>
      <c r="N16" s="930"/>
      <c r="O16" s="931"/>
      <c r="P16" s="197"/>
      <c r="Q16" s="214"/>
      <c r="R16" s="219"/>
      <c r="T16" s="58" t="s">
        <v>0</v>
      </c>
      <c r="U16" s="3"/>
      <c r="V16" s="3"/>
      <c r="W16" s="3"/>
      <c r="X16" s="3"/>
      <c r="Y16" s="3"/>
      <c r="Z16" s="3"/>
      <c r="AA16" s="3"/>
      <c r="AB16" s="3"/>
      <c r="AC16" s="3"/>
      <c r="AD16" s="3"/>
      <c r="AE16" s="3"/>
      <c r="AF16" s="3"/>
      <c r="AG16" s="3"/>
      <c r="AH16" s="3"/>
      <c r="AI16" s="1006"/>
    </row>
    <row r="17" spans="1:35" s="201" customFormat="1" ht="30" customHeight="1">
      <c r="A17" s="434"/>
      <c r="B17" s="437">
        <v>7</v>
      </c>
      <c r="C17" s="472"/>
      <c r="D17" s="196"/>
      <c r="E17" s="214"/>
      <c r="F17" s="215"/>
      <c r="G17" s="734"/>
      <c r="H17" s="214"/>
      <c r="I17" s="215"/>
      <c r="J17" s="216"/>
      <c r="K17" s="214"/>
      <c r="L17" s="218"/>
      <c r="M17" s="215"/>
      <c r="N17" s="930"/>
      <c r="O17" s="931"/>
      <c r="P17" s="197"/>
      <c r="Q17" s="214"/>
      <c r="R17" s="219"/>
      <c r="T17" s="58" t="s">
        <v>525</v>
      </c>
      <c r="U17" s="3"/>
      <c r="V17" s="3"/>
      <c r="W17" s="3"/>
      <c r="X17" s="3"/>
      <c r="Y17" s="3"/>
      <c r="Z17" s="3"/>
      <c r="AA17" s="3"/>
      <c r="AB17" s="3"/>
      <c r="AC17" s="3"/>
      <c r="AD17" s="3"/>
      <c r="AE17" s="3"/>
      <c r="AF17" s="3"/>
      <c r="AG17" s="3"/>
      <c r="AH17" s="3"/>
      <c r="AI17" s="1006"/>
    </row>
    <row r="18" spans="1:35" s="201" customFormat="1" ht="30" customHeight="1">
      <c r="A18" s="434"/>
      <c r="B18" s="437">
        <v>8</v>
      </c>
      <c r="C18" s="472"/>
      <c r="D18" s="196"/>
      <c r="E18" s="214"/>
      <c r="F18" s="215"/>
      <c r="G18" s="734"/>
      <c r="H18" s="214"/>
      <c r="I18" s="215"/>
      <c r="J18" s="216"/>
      <c r="K18" s="214"/>
      <c r="L18" s="218"/>
      <c r="M18" s="215"/>
      <c r="N18" s="930"/>
      <c r="O18" s="931"/>
      <c r="P18" s="197"/>
      <c r="Q18" s="214"/>
      <c r="R18" s="219"/>
      <c r="S18" s="26"/>
      <c r="T18" s="58" t="s">
        <v>237</v>
      </c>
      <c r="U18" s="3"/>
      <c r="V18" s="3"/>
      <c r="W18" s="3"/>
      <c r="X18" s="3"/>
      <c r="Y18" s="3"/>
      <c r="Z18" s="3"/>
      <c r="AA18" s="3"/>
      <c r="AB18" s="3"/>
      <c r="AC18" s="3"/>
      <c r="AD18" s="3"/>
      <c r="AE18" s="3"/>
      <c r="AF18" s="3"/>
      <c r="AG18" s="3"/>
      <c r="AH18" s="3"/>
      <c r="AI18" s="1006"/>
    </row>
    <row r="19" spans="1:35" s="201" customFormat="1" ht="30" customHeight="1">
      <c r="A19" s="434"/>
      <c r="B19" s="437">
        <v>9</v>
      </c>
      <c r="C19" s="472"/>
      <c r="D19" s="196"/>
      <c r="E19" s="214"/>
      <c r="F19" s="215"/>
      <c r="G19" s="734"/>
      <c r="H19" s="214"/>
      <c r="I19" s="215"/>
      <c r="J19" s="216"/>
      <c r="K19" s="214"/>
      <c r="L19" s="218"/>
      <c r="M19" s="215"/>
      <c r="N19" s="930"/>
      <c r="O19" s="931"/>
      <c r="P19" s="197"/>
      <c r="Q19" s="214"/>
      <c r="R19" s="219"/>
      <c r="S19" s="26"/>
      <c r="T19" s="58" t="s">
        <v>308</v>
      </c>
      <c r="U19" s="3"/>
      <c r="V19" s="3"/>
      <c r="W19" s="3"/>
      <c r="X19" s="3"/>
      <c r="Y19" s="3"/>
      <c r="Z19" s="3"/>
      <c r="AA19" s="3"/>
      <c r="AB19" s="3"/>
      <c r="AC19" s="3"/>
      <c r="AD19" s="3"/>
      <c r="AE19" s="3"/>
      <c r="AF19" s="3"/>
      <c r="AG19" s="3"/>
      <c r="AH19" s="3"/>
      <c r="AI19" s="1006"/>
    </row>
    <row r="20" spans="1:35" s="201" customFormat="1" ht="30" customHeight="1">
      <c r="A20" s="434"/>
      <c r="B20" s="437">
        <v>10</v>
      </c>
      <c r="C20" s="472"/>
      <c r="D20" s="196"/>
      <c r="E20" s="214"/>
      <c r="F20" s="215"/>
      <c r="G20" s="734"/>
      <c r="H20" s="214"/>
      <c r="I20" s="215"/>
      <c r="J20" s="216"/>
      <c r="K20" s="214"/>
      <c r="L20" s="218"/>
      <c r="M20" s="215"/>
      <c r="N20" s="930"/>
      <c r="O20" s="931"/>
      <c r="P20" s="197"/>
      <c r="Q20" s="214"/>
      <c r="R20" s="219"/>
      <c r="S20" s="26"/>
      <c r="T20" s="58" t="s">
        <v>309</v>
      </c>
      <c r="U20" s="3"/>
      <c r="V20" s="3"/>
      <c r="W20" s="3"/>
      <c r="X20" s="3"/>
      <c r="Y20" s="3"/>
      <c r="Z20" s="3"/>
      <c r="AA20" s="3"/>
      <c r="AB20" s="3"/>
      <c r="AC20" s="3"/>
      <c r="AD20" s="3"/>
      <c r="AE20" s="3"/>
      <c r="AF20" s="3"/>
      <c r="AG20" s="3"/>
      <c r="AH20" s="3"/>
      <c r="AI20" s="1006"/>
    </row>
    <row r="21" spans="1:35" s="26" customFormat="1" ht="30" customHeight="1">
      <c r="A21" s="435"/>
      <c r="B21" s="437">
        <v>11</v>
      </c>
      <c r="C21" s="472"/>
      <c r="D21" s="196"/>
      <c r="E21" s="214"/>
      <c r="F21" s="215"/>
      <c r="G21" s="734"/>
      <c r="H21" s="214"/>
      <c r="I21" s="215"/>
      <c r="J21" s="216"/>
      <c r="K21" s="214"/>
      <c r="L21" s="218"/>
      <c r="M21" s="215"/>
      <c r="N21" s="930"/>
      <c r="O21" s="931"/>
      <c r="P21" s="197"/>
      <c r="Q21" s="214"/>
      <c r="R21" s="219"/>
      <c r="T21" s="58" t="s">
        <v>313</v>
      </c>
      <c r="U21" s="3"/>
      <c r="V21" s="3"/>
      <c r="W21" s="3"/>
      <c r="X21" s="3"/>
      <c r="Y21" s="3"/>
      <c r="Z21" s="3"/>
      <c r="AA21" s="3"/>
      <c r="AB21" s="3"/>
      <c r="AC21" s="3"/>
      <c r="AD21" s="3"/>
      <c r="AE21" s="3"/>
      <c r="AF21" s="3"/>
      <c r="AG21" s="3"/>
      <c r="AH21" s="3"/>
      <c r="AI21" s="1006"/>
    </row>
    <row r="22" spans="1:35" s="26" customFormat="1" ht="30" customHeight="1">
      <c r="B22" s="437">
        <v>12</v>
      </c>
      <c r="C22" s="472"/>
      <c r="D22" s="196"/>
      <c r="E22" s="214"/>
      <c r="F22" s="215"/>
      <c r="G22" s="734"/>
      <c r="H22" s="214"/>
      <c r="I22" s="215"/>
      <c r="J22" s="216"/>
      <c r="K22" s="214"/>
      <c r="L22" s="218"/>
      <c r="M22" s="215"/>
      <c r="N22" s="930"/>
      <c r="O22" s="931"/>
      <c r="P22" s="197"/>
      <c r="Q22" s="214"/>
      <c r="R22" s="219"/>
      <c r="S22"/>
      <c r="T22" s="1007" t="s">
        <v>310</v>
      </c>
      <c r="U22" s="1008"/>
      <c r="V22" s="1008"/>
      <c r="W22" s="1008"/>
      <c r="X22" s="1008"/>
      <c r="Y22" s="1008"/>
      <c r="Z22" s="1008"/>
      <c r="AA22" s="1008"/>
      <c r="AB22" s="1008"/>
      <c r="AC22" s="1008"/>
      <c r="AD22" s="1008"/>
      <c r="AE22" s="1008"/>
      <c r="AF22" s="1008"/>
      <c r="AG22" s="1008"/>
      <c r="AH22" s="1008"/>
      <c r="AI22" s="1009"/>
    </row>
    <row r="23" spans="1:35" s="26" customFormat="1" ht="30" customHeight="1">
      <c r="B23" s="437">
        <v>13</v>
      </c>
      <c r="C23" s="472"/>
      <c r="D23" s="196"/>
      <c r="E23" s="214"/>
      <c r="F23" s="215"/>
      <c r="G23" s="734"/>
      <c r="H23" s="214"/>
      <c r="I23" s="215"/>
      <c r="J23" s="216"/>
      <c r="K23" s="214"/>
      <c r="L23" s="218"/>
      <c r="M23" s="215"/>
      <c r="N23" s="930"/>
      <c r="O23" s="931"/>
      <c r="P23" s="197"/>
      <c r="Q23" s="214"/>
      <c r="R23" s="219"/>
      <c r="S23"/>
      <c r="T23"/>
      <c r="U23"/>
      <c r="V23"/>
      <c r="W23"/>
      <c r="X23"/>
      <c r="Y23"/>
      <c r="Z23"/>
      <c r="AA23"/>
      <c r="AB23"/>
      <c r="AC23"/>
      <c r="AD23"/>
      <c r="AE23"/>
      <c r="AF23"/>
      <c r="AG23"/>
      <c r="AH23"/>
      <c r="AI23"/>
    </row>
    <row r="24" spans="1:35" s="26" customFormat="1" ht="30" customHeight="1">
      <c r="B24" s="437">
        <v>14</v>
      </c>
      <c r="C24" s="472"/>
      <c r="D24" s="196"/>
      <c r="E24" s="214"/>
      <c r="F24" s="215"/>
      <c r="G24" s="734"/>
      <c r="H24" s="214"/>
      <c r="I24" s="215"/>
      <c r="J24" s="216"/>
      <c r="K24" s="214"/>
      <c r="L24" s="218"/>
      <c r="M24" s="215"/>
      <c r="N24" s="930"/>
      <c r="O24" s="931"/>
      <c r="P24" s="197"/>
      <c r="Q24" s="214"/>
      <c r="R24" s="219"/>
      <c r="S24"/>
      <c r="T24"/>
      <c r="U24"/>
      <c r="V24"/>
      <c r="W24"/>
      <c r="X24"/>
      <c r="Y24"/>
      <c r="Z24"/>
      <c r="AA24"/>
      <c r="AB24"/>
      <c r="AC24"/>
      <c r="AD24"/>
      <c r="AE24"/>
      <c r="AF24"/>
      <c r="AG24"/>
      <c r="AH24"/>
      <c r="AI24"/>
    </row>
    <row r="25" spans="1:35" ht="30" customHeight="1">
      <c r="B25" s="437">
        <v>15</v>
      </c>
      <c r="C25" s="472"/>
      <c r="D25" s="196"/>
      <c r="E25" s="214"/>
      <c r="F25" s="215"/>
      <c r="G25" s="734"/>
      <c r="H25" s="214"/>
      <c r="I25" s="215"/>
      <c r="J25" s="216"/>
      <c r="K25" s="214"/>
      <c r="L25" s="218"/>
      <c r="M25" s="215"/>
      <c r="N25" s="930"/>
      <c r="O25" s="931"/>
      <c r="P25" s="197"/>
      <c r="Q25" s="214"/>
      <c r="R25" s="219"/>
    </row>
    <row r="26" spans="1:35" ht="30" customHeight="1">
      <c r="B26" s="437">
        <v>16</v>
      </c>
      <c r="C26" s="472"/>
      <c r="D26" s="196"/>
      <c r="E26" s="214"/>
      <c r="F26" s="215"/>
      <c r="G26" s="734"/>
      <c r="H26" s="214"/>
      <c r="I26" s="215"/>
      <c r="J26" s="216"/>
      <c r="K26" s="214"/>
      <c r="L26" s="218"/>
      <c r="M26" s="215"/>
      <c r="N26" s="930"/>
      <c r="O26" s="931"/>
      <c r="P26" s="197"/>
      <c r="Q26" s="214"/>
      <c r="R26" s="219"/>
    </row>
    <row r="27" spans="1:35" ht="30" customHeight="1">
      <c r="B27" s="437">
        <v>17</v>
      </c>
      <c r="C27" s="472"/>
      <c r="D27" s="196"/>
      <c r="E27" s="214"/>
      <c r="F27" s="215"/>
      <c r="G27" s="734"/>
      <c r="H27" s="214"/>
      <c r="I27" s="215"/>
      <c r="J27" s="216"/>
      <c r="K27" s="214"/>
      <c r="L27" s="218"/>
      <c r="M27" s="215"/>
      <c r="N27" s="930"/>
      <c r="O27" s="931"/>
      <c r="P27" s="197"/>
      <c r="Q27" s="214"/>
      <c r="R27" s="219"/>
    </row>
    <row r="28" spans="1:35" ht="30" customHeight="1">
      <c r="B28" s="437">
        <v>18</v>
      </c>
      <c r="C28" s="472"/>
      <c r="D28" s="196"/>
      <c r="E28" s="214"/>
      <c r="F28" s="215"/>
      <c r="G28" s="734"/>
      <c r="H28" s="214"/>
      <c r="I28" s="215"/>
      <c r="J28" s="216"/>
      <c r="K28" s="214"/>
      <c r="L28" s="218"/>
      <c r="M28" s="215"/>
      <c r="N28" s="930"/>
      <c r="O28" s="931"/>
      <c r="P28" s="197"/>
      <c r="Q28" s="214"/>
      <c r="R28" s="219"/>
    </row>
    <row r="29" spans="1:35" ht="30" customHeight="1">
      <c r="B29" s="437">
        <v>19</v>
      </c>
      <c r="C29" s="472"/>
      <c r="D29" s="196"/>
      <c r="E29" s="214"/>
      <c r="F29" s="215"/>
      <c r="G29" s="734"/>
      <c r="H29" s="214"/>
      <c r="I29" s="215"/>
      <c r="J29" s="216"/>
      <c r="K29" s="214"/>
      <c r="L29" s="218"/>
      <c r="M29" s="215"/>
      <c r="N29" s="930"/>
      <c r="O29" s="931"/>
      <c r="P29" s="197"/>
      <c r="Q29" s="214"/>
      <c r="R29" s="219"/>
    </row>
    <row r="30" spans="1:35" ht="30" customHeight="1">
      <c r="B30" s="437">
        <v>20</v>
      </c>
      <c r="C30" s="472"/>
      <c r="D30" s="196"/>
      <c r="E30" s="214"/>
      <c r="F30" s="215"/>
      <c r="G30" s="734"/>
      <c r="H30" s="214"/>
      <c r="I30" s="215"/>
      <c r="J30" s="216"/>
      <c r="K30" s="214"/>
      <c r="L30" s="218"/>
      <c r="M30" s="215"/>
      <c r="N30" s="930"/>
      <c r="O30" s="931"/>
      <c r="P30" s="197"/>
      <c r="Q30" s="214"/>
      <c r="R30" s="219"/>
    </row>
    <row r="31" spans="1:35" ht="30" customHeight="1">
      <c r="B31" s="437">
        <v>21</v>
      </c>
      <c r="C31" s="472"/>
      <c r="D31" s="196"/>
      <c r="E31" s="214"/>
      <c r="F31" s="215"/>
      <c r="G31" s="734"/>
      <c r="H31" s="214"/>
      <c r="I31" s="215"/>
      <c r="J31" s="216"/>
      <c r="K31" s="214"/>
      <c r="L31" s="218"/>
      <c r="M31" s="215"/>
      <c r="N31" s="930"/>
      <c r="O31" s="931"/>
      <c r="P31" s="197"/>
      <c r="Q31" s="214"/>
      <c r="R31" s="219"/>
    </row>
    <row r="32" spans="1:35" ht="30" customHeight="1">
      <c r="B32" s="437">
        <v>22</v>
      </c>
      <c r="C32" s="472"/>
      <c r="D32" s="196"/>
      <c r="E32" s="214"/>
      <c r="F32" s="215"/>
      <c r="G32" s="734"/>
      <c r="H32" s="214"/>
      <c r="I32" s="215"/>
      <c r="J32" s="216"/>
      <c r="K32" s="214"/>
      <c r="L32" s="218"/>
      <c r="M32" s="215"/>
      <c r="N32" s="930"/>
      <c r="O32" s="931"/>
      <c r="P32" s="197"/>
      <c r="Q32" s="214"/>
      <c r="R32" s="219"/>
    </row>
    <row r="33" spans="2:18" ht="30" customHeight="1">
      <c r="B33" s="437">
        <v>23</v>
      </c>
      <c r="C33" s="472"/>
      <c r="D33" s="196"/>
      <c r="E33" s="214"/>
      <c r="F33" s="215"/>
      <c r="G33" s="734"/>
      <c r="H33" s="214"/>
      <c r="I33" s="215"/>
      <c r="J33" s="216"/>
      <c r="K33" s="214"/>
      <c r="L33" s="218"/>
      <c r="M33" s="215"/>
      <c r="N33" s="930"/>
      <c r="O33" s="931"/>
      <c r="P33" s="197"/>
      <c r="Q33" s="214"/>
      <c r="R33" s="219"/>
    </row>
    <row r="34" spans="2:18" ht="30" customHeight="1">
      <c r="B34" s="437">
        <v>24</v>
      </c>
      <c r="C34" s="472"/>
      <c r="D34" s="196"/>
      <c r="E34" s="214"/>
      <c r="F34" s="215"/>
      <c r="G34" s="734"/>
      <c r="H34" s="214"/>
      <c r="I34" s="215"/>
      <c r="J34" s="216"/>
      <c r="K34" s="214"/>
      <c r="L34" s="218"/>
      <c r="M34" s="215"/>
      <c r="N34" s="930"/>
      <c r="O34" s="931"/>
      <c r="P34" s="197"/>
      <c r="Q34" s="214"/>
      <c r="R34" s="219"/>
    </row>
    <row r="35" spans="2:18" ht="30" customHeight="1">
      <c r="B35" s="437">
        <v>25</v>
      </c>
      <c r="C35" s="472"/>
      <c r="D35" s="196"/>
      <c r="E35" s="214"/>
      <c r="F35" s="215"/>
      <c r="G35" s="734"/>
      <c r="H35" s="214"/>
      <c r="I35" s="215"/>
      <c r="J35" s="216"/>
      <c r="K35" s="214"/>
      <c r="L35" s="218"/>
      <c r="M35" s="215"/>
      <c r="N35" s="930"/>
      <c r="O35" s="931"/>
      <c r="P35" s="197"/>
      <c r="Q35" s="214"/>
      <c r="R35" s="219"/>
    </row>
    <row r="36" spans="2:18" ht="30" customHeight="1">
      <c r="B36" s="437">
        <v>26</v>
      </c>
      <c r="C36" s="472"/>
      <c r="D36" s="196"/>
      <c r="E36" s="214"/>
      <c r="F36" s="215"/>
      <c r="G36" s="734"/>
      <c r="H36" s="214"/>
      <c r="I36" s="215"/>
      <c r="J36" s="216"/>
      <c r="K36" s="214"/>
      <c r="L36" s="218"/>
      <c r="M36" s="215"/>
      <c r="N36" s="930"/>
      <c r="O36" s="931"/>
      <c r="P36" s="197"/>
      <c r="Q36" s="214"/>
      <c r="R36" s="219"/>
    </row>
    <row r="37" spans="2:18" ht="30" customHeight="1">
      <c r="B37" s="437">
        <v>27</v>
      </c>
      <c r="C37" s="472"/>
      <c r="D37" s="196"/>
      <c r="E37" s="214"/>
      <c r="F37" s="215"/>
      <c r="G37" s="734"/>
      <c r="H37" s="214"/>
      <c r="I37" s="215"/>
      <c r="J37" s="216"/>
      <c r="K37" s="214"/>
      <c r="L37" s="218"/>
      <c r="M37" s="215"/>
      <c r="N37" s="930"/>
      <c r="O37" s="931"/>
      <c r="P37" s="197"/>
      <c r="Q37" s="214"/>
      <c r="R37" s="219"/>
    </row>
    <row r="38" spans="2:18" ht="30" customHeight="1">
      <c r="B38" s="437">
        <v>28</v>
      </c>
      <c r="C38" s="472"/>
      <c r="D38" s="196"/>
      <c r="E38" s="214"/>
      <c r="F38" s="215"/>
      <c r="G38" s="734"/>
      <c r="H38" s="214"/>
      <c r="I38" s="215"/>
      <c r="J38" s="216"/>
      <c r="K38" s="214"/>
      <c r="L38" s="218"/>
      <c r="M38" s="215"/>
      <c r="N38" s="930"/>
      <c r="O38" s="931"/>
      <c r="P38" s="197"/>
      <c r="Q38" s="214"/>
      <c r="R38" s="219"/>
    </row>
    <row r="39" spans="2:18" ht="30" customHeight="1">
      <c r="B39" s="437">
        <v>29</v>
      </c>
      <c r="C39" s="472"/>
      <c r="D39" s="196"/>
      <c r="E39" s="214"/>
      <c r="F39" s="215"/>
      <c r="G39" s="734"/>
      <c r="H39" s="214"/>
      <c r="I39" s="215"/>
      <c r="J39" s="216"/>
      <c r="K39" s="214"/>
      <c r="L39" s="218"/>
      <c r="M39" s="215"/>
      <c r="N39" s="930"/>
      <c r="O39" s="931"/>
      <c r="P39" s="197"/>
      <c r="Q39" s="214"/>
      <c r="R39" s="219"/>
    </row>
    <row r="40" spans="2:18" ht="30" customHeight="1">
      <c r="B40" s="437">
        <v>30</v>
      </c>
      <c r="C40" s="472"/>
      <c r="D40" s="196"/>
      <c r="E40" s="214"/>
      <c r="F40" s="215"/>
      <c r="G40" s="734"/>
      <c r="H40" s="214"/>
      <c r="I40" s="215"/>
      <c r="J40" s="216"/>
      <c r="K40" s="214"/>
      <c r="L40" s="218"/>
      <c r="M40" s="215"/>
      <c r="N40" s="930"/>
      <c r="O40" s="931"/>
      <c r="P40" s="197"/>
      <c r="Q40" s="214"/>
      <c r="R40" s="219"/>
    </row>
    <row r="41" spans="2:18" ht="30" customHeight="1">
      <c r="B41" s="437">
        <v>31</v>
      </c>
      <c r="C41" s="472"/>
      <c r="D41" s="196"/>
      <c r="E41" s="214"/>
      <c r="F41" s="215"/>
      <c r="G41" s="734"/>
      <c r="H41" s="214"/>
      <c r="I41" s="215"/>
      <c r="J41" s="216"/>
      <c r="K41" s="214"/>
      <c r="L41" s="218"/>
      <c r="M41" s="215"/>
      <c r="N41" s="930"/>
      <c r="O41" s="931"/>
      <c r="P41" s="197"/>
      <c r="Q41" s="214"/>
      <c r="R41" s="219"/>
    </row>
    <row r="42" spans="2:18" ht="30" customHeight="1">
      <c r="B42" s="437">
        <v>32</v>
      </c>
      <c r="C42" s="472"/>
      <c r="D42" s="196"/>
      <c r="E42" s="214"/>
      <c r="F42" s="215"/>
      <c r="G42" s="734"/>
      <c r="H42" s="214"/>
      <c r="I42" s="215"/>
      <c r="J42" s="216"/>
      <c r="K42" s="214"/>
      <c r="L42" s="218"/>
      <c r="M42" s="215"/>
      <c r="N42" s="930"/>
      <c r="O42" s="931"/>
      <c r="P42" s="197"/>
      <c r="Q42" s="214"/>
      <c r="R42" s="219"/>
    </row>
    <row r="43" spans="2:18" ht="30" customHeight="1">
      <c r="B43" s="437">
        <v>33</v>
      </c>
      <c r="C43" s="472"/>
      <c r="D43" s="196"/>
      <c r="E43" s="214"/>
      <c r="F43" s="215"/>
      <c r="G43" s="734"/>
      <c r="H43" s="214"/>
      <c r="I43" s="215"/>
      <c r="J43" s="216"/>
      <c r="K43" s="214"/>
      <c r="L43" s="218"/>
      <c r="M43" s="215"/>
      <c r="N43" s="930"/>
      <c r="O43" s="931"/>
      <c r="P43" s="197"/>
      <c r="Q43" s="214"/>
      <c r="R43" s="219"/>
    </row>
    <row r="44" spans="2:18" ht="30" customHeight="1">
      <c r="B44" s="437">
        <v>34</v>
      </c>
      <c r="C44" s="472"/>
      <c r="D44" s="196"/>
      <c r="E44" s="214"/>
      <c r="F44" s="215"/>
      <c r="G44" s="734"/>
      <c r="H44" s="214"/>
      <c r="I44" s="215"/>
      <c r="J44" s="216"/>
      <c r="K44" s="214"/>
      <c r="L44" s="218"/>
      <c r="M44" s="215"/>
      <c r="N44" s="930"/>
      <c r="O44" s="931"/>
      <c r="P44" s="197"/>
      <c r="Q44" s="214"/>
      <c r="R44" s="219"/>
    </row>
    <row r="45" spans="2:18" ht="30" customHeight="1">
      <c r="B45" s="437">
        <v>35</v>
      </c>
      <c r="C45" s="472"/>
      <c r="D45" s="196"/>
      <c r="E45" s="214"/>
      <c r="F45" s="215"/>
      <c r="G45" s="734"/>
      <c r="H45" s="214"/>
      <c r="I45" s="215"/>
      <c r="J45" s="216"/>
      <c r="K45" s="214"/>
      <c r="L45" s="218"/>
      <c r="M45" s="215"/>
      <c r="N45" s="930"/>
      <c r="O45" s="931"/>
      <c r="P45" s="197"/>
      <c r="Q45" s="214"/>
      <c r="R45" s="219"/>
    </row>
    <row r="46" spans="2:18" ht="30" customHeight="1">
      <c r="B46" s="437">
        <v>36</v>
      </c>
      <c r="C46" s="472"/>
      <c r="D46" s="196"/>
      <c r="E46" s="214"/>
      <c r="F46" s="215"/>
      <c r="G46" s="734"/>
      <c r="H46" s="214"/>
      <c r="I46" s="215"/>
      <c r="J46" s="216"/>
      <c r="K46" s="214"/>
      <c r="L46" s="218"/>
      <c r="M46" s="215"/>
      <c r="N46" s="930"/>
      <c r="O46" s="931"/>
      <c r="P46" s="197"/>
      <c r="Q46" s="214"/>
      <c r="R46" s="219"/>
    </row>
    <row r="47" spans="2:18" ht="30" customHeight="1">
      <c r="B47" s="437">
        <v>37</v>
      </c>
      <c r="C47" s="472"/>
      <c r="D47" s="196"/>
      <c r="E47" s="214"/>
      <c r="F47" s="215"/>
      <c r="G47" s="734"/>
      <c r="H47" s="214"/>
      <c r="I47" s="215"/>
      <c r="J47" s="216"/>
      <c r="K47" s="214"/>
      <c r="L47" s="218"/>
      <c r="M47" s="215"/>
      <c r="N47" s="930"/>
      <c r="O47" s="931"/>
      <c r="P47" s="197"/>
      <c r="Q47" s="214"/>
      <c r="R47" s="219"/>
    </row>
    <row r="48" spans="2:18" ht="30" customHeight="1">
      <c r="B48" s="437">
        <v>38</v>
      </c>
      <c r="C48" s="472"/>
      <c r="D48" s="196"/>
      <c r="E48" s="214"/>
      <c r="F48" s="215"/>
      <c r="G48" s="734"/>
      <c r="H48" s="214"/>
      <c r="I48" s="215"/>
      <c r="J48" s="216"/>
      <c r="K48" s="214"/>
      <c r="L48" s="218"/>
      <c r="M48" s="215"/>
      <c r="N48" s="930"/>
      <c r="O48" s="931"/>
      <c r="P48" s="197"/>
      <c r="Q48" s="214"/>
      <c r="R48" s="219"/>
    </row>
    <row r="49" spans="2:18" ht="30" customHeight="1">
      <c r="B49" s="437">
        <v>39</v>
      </c>
      <c r="C49" s="472"/>
      <c r="D49" s="196"/>
      <c r="E49" s="214"/>
      <c r="F49" s="215"/>
      <c r="G49" s="734"/>
      <c r="H49" s="214"/>
      <c r="I49" s="215"/>
      <c r="J49" s="216"/>
      <c r="K49" s="214"/>
      <c r="L49" s="218"/>
      <c r="M49" s="215"/>
      <c r="N49" s="930"/>
      <c r="O49" s="931"/>
      <c r="P49" s="197"/>
      <c r="Q49" s="214"/>
      <c r="R49" s="219"/>
    </row>
    <row r="50" spans="2:18" ht="30" customHeight="1">
      <c r="B50" s="437">
        <v>40</v>
      </c>
      <c r="C50" s="472"/>
      <c r="D50" s="196"/>
      <c r="E50" s="214"/>
      <c r="F50" s="215"/>
      <c r="G50" s="734"/>
      <c r="H50" s="214"/>
      <c r="I50" s="215"/>
      <c r="J50" s="216"/>
      <c r="K50" s="214"/>
      <c r="L50" s="218"/>
      <c r="M50" s="215"/>
      <c r="N50" s="930"/>
      <c r="O50" s="931"/>
      <c r="P50" s="197"/>
      <c r="Q50" s="214"/>
      <c r="R50" s="219"/>
    </row>
    <row r="51" spans="2:18" ht="30" customHeight="1">
      <c r="B51" s="437">
        <v>41</v>
      </c>
      <c r="C51" s="472"/>
      <c r="D51" s="196"/>
      <c r="E51" s="214"/>
      <c r="F51" s="215"/>
      <c r="G51" s="734"/>
      <c r="H51" s="214"/>
      <c r="I51" s="215"/>
      <c r="J51" s="216"/>
      <c r="K51" s="214"/>
      <c r="L51" s="218"/>
      <c r="M51" s="215"/>
      <c r="N51" s="930"/>
      <c r="O51" s="931"/>
      <c r="P51" s="197"/>
      <c r="Q51" s="214"/>
      <c r="R51" s="219"/>
    </row>
    <row r="52" spans="2:18" ht="30" customHeight="1">
      <c r="B52" s="437">
        <v>42</v>
      </c>
      <c r="C52" s="472"/>
      <c r="D52" s="196"/>
      <c r="E52" s="214"/>
      <c r="F52" s="215"/>
      <c r="G52" s="734"/>
      <c r="H52" s="214"/>
      <c r="I52" s="215"/>
      <c r="J52" s="216"/>
      <c r="K52" s="214"/>
      <c r="L52" s="218"/>
      <c r="M52" s="215"/>
      <c r="N52" s="930"/>
      <c r="O52" s="931"/>
      <c r="P52" s="197"/>
      <c r="Q52" s="214"/>
      <c r="R52" s="219"/>
    </row>
    <row r="53" spans="2:18" ht="30" customHeight="1">
      <c r="B53" s="437">
        <v>43</v>
      </c>
      <c r="C53" s="472"/>
      <c r="D53" s="196"/>
      <c r="E53" s="214"/>
      <c r="F53" s="215"/>
      <c r="G53" s="734"/>
      <c r="H53" s="214"/>
      <c r="I53" s="215"/>
      <c r="J53" s="216"/>
      <c r="K53" s="214"/>
      <c r="L53" s="218"/>
      <c r="M53" s="215"/>
      <c r="N53" s="930"/>
      <c r="O53" s="931"/>
      <c r="P53" s="197"/>
      <c r="Q53" s="214"/>
      <c r="R53" s="219"/>
    </row>
    <row r="54" spans="2:18" ht="30" customHeight="1">
      <c r="B54" s="437">
        <v>44</v>
      </c>
      <c r="C54" s="472"/>
      <c r="D54" s="196"/>
      <c r="E54" s="214"/>
      <c r="F54" s="215"/>
      <c r="G54" s="734"/>
      <c r="H54" s="214"/>
      <c r="I54" s="215"/>
      <c r="J54" s="216"/>
      <c r="K54" s="214"/>
      <c r="L54" s="218"/>
      <c r="M54" s="215"/>
      <c r="N54" s="930"/>
      <c r="O54" s="931"/>
      <c r="P54" s="197"/>
      <c r="Q54" s="214"/>
      <c r="R54" s="219"/>
    </row>
    <row r="55" spans="2:18" ht="30" customHeight="1">
      <c r="B55" s="437">
        <v>45</v>
      </c>
      <c r="C55" s="472"/>
      <c r="D55" s="196"/>
      <c r="E55" s="214"/>
      <c r="F55" s="215"/>
      <c r="G55" s="734"/>
      <c r="H55" s="214"/>
      <c r="I55" s="215"/>
      <c r="J55" s="216"/>
      <c r="K55" s="214"/>
      <c r="L55" s="218"/>
      <c r="M55" s="215"/>
      <c r="N55" s="930"/>
      <c r="O55" s="931"/>
      <c r="P55" s="197"/>
      <c r="Q55" s="214"/>
      <c r="R55" s="219"/>
    </row>
    <row r="56" spans="2:18" ht="30" customHeight="1">
      <c r="B56" s="437">
        <v>46</v>
      </c>
      <c r="C56" s="472"/>
      <c r="D56" s="196"/>
      <c r="E56" s="214"/>
      <c r="F56" s="215"/>
      <c r="G56" s="734"/>
      <c r="H56" s="214"/>
      <c r="I56" s="215"/>
      <c r="J56" s="216"/>
      <c r="K56" s="214"/>
      <c r="L56" s="218"/>
      <c r="M56" s="215"/>
      <c r="N56" s="930"/>
      <c r="O56" s="931"/>
      <c r="P56" s="197"/>
      <c r="Q56" s="214"/>
      <c r="R56" s="219"/>
    </row>
    <row r="57" spans="2:18" ht="30" customHeight="1">
      <c r="B57" s="437">
        <v>47</v>
      </c>
      <c r="C57" s="472"/>
      <c r="D57" s="196"/>
      <c r="E57" s="214"/>
      <c r="F57" s="215"/>
      <c r="G57" s="734"/>
      <c r="H57" s="214"/>
      <c r="I57" s="215"/>
      <c r="J57" s="216"/>
      <c r="K57" s="214"/>
      <c r="L57" s="218"/>
      <c r="M57" s="215"/>
      <c r="N57" s="930"/>
      <c r="O57" s="931"/>
      <c r="P57" s="197"/>
      <c r="Q57" s="214"/>
      <c r="R57" s="219"/>
    </row>
    <row r="58" spans="2:18" ht="30" customHeight="1">
      <c r="B58" s="437">
        <v>48</v>
      </c>
      <c r="C58" s="472"/>
      <c r="D58" s="196"/>
      <c r="E58" s="214"/>
      <c r="F58" s="215"/>
      <c r="G58" s="734"/>
      <c r="H58" s="214"/>
      <c r="I58" s="215"/>
      <c r="J58" s="216"/>
      <c r="K58" s="214"/>
      <c r="L58" s="218"/>
      <c r="M58" s="215"/>
      <c r="N58" s="930"/>
      <c r="O58" s="931"/>
      <c r="P58" s="197"/>
      <c r="Q58" s="214"/>
      <c r="R58" s="219"/>
    </row>
    <row r="59" spans="2:18" ht="30" customHeight="1">
      <c r="B59" s="437">
        <v>49</v>
      </c>
      <c r="C59" s="472"/>
      <c r="D59" s="196"/>
      <c r="E59" s="214"/>
      <c r="F59" s="215"/>
      <c r="G59" s="734"/>
      <c r="H59" s="214"/>
      <c r="I59" s="215"/>
      <c r="J59" s="216"/>
      <c r="K59" s="214"/>
      <c r="L59" s="218"/>
      <c r="M59" s="215"/>
      <c r="N59" s="930"/>
      <c r="O59" s="931"/>
      <c r="P59" s="197"/>
      <c r="Q59" s="214"/>
      <c r="R59" s="219"/>
    </row>
    <row r="60" spans="2:18" ht="30" customHeight="1" thickBot="1">
      <c r="B60" s="437">
        <v>50</v>
      </c>
      <c r="C60" s="221"/>
      <c r="D60" s="198"/>
      <c r="E60" s="220"/>
      <c r="F60" s="221"/>
      <c r="G60" s="735"/>
      <c r="H60" s="220"/>
      <c r="I60" s="221"/>
      <c r="J60" s="222"/>
      <c r="K60" s="220"/>
      <c r="L60" s="223"/>
      <c r="M60" s="221"/>
      <c r="N60" s="932"/>
      <c r="O60" s="933"/>
      <c r="P60" s="199"/>
      <c r="Q60" s="220"/>
      <c r="R60" s="224"/>
    </row>
    <row r="61" spans="2:18" ht="13.8" thickTop="1">
      <c r="B61" s="1014"/>
      <c r="C61" s="1015"/>
      <c r="D61" s="1016"/>
      <c r="E61" s="1017"/>
      <c r="F61" s="1018"/>
      <c r="G61" s="1017"/>
      <c r="H61" s="1017"/>
      <c r="I61" s="1017"/>
      <c r="J61" s="1017"/>
      <c r="K61" s="1017"/>
      <c r="L61" s="1017"/>
      <c r="M61" s="1017"/>
      <c r="N61" s="1017"/>
      <c r="O61" s="1017"/>
      <c r="P61" s="1017"/>
      <c r="Q61" s="1017"/>
      <c r="R61" s="1017"/>
    </row>
    <row r="62" spans="2:18">
      <c r="B62" s="435"/>
      <c r="C62" s="39"/>
      <c r="D62" s="38"/>
      <c r="E62" s="192"/>
      <c r="F62" s="38"/>
      <c r="G62" s="38"/>
      <c r="H62" s="38"/>
      <c r="I62" s="38"/>
      <c r="J62" s="38"/>
      <c r="K62" s="38"/>
      <c r="L62" s="38"/>
      <c r="M62" s="38"/>
      <c r="N62" s="38"/>
      <c r="O62" s="38"/>
      <c r="P62" s="38"/>
      <c r="Q62" s="38"/>
      <c r="R62" s="38"/>
    </row>
    <row r="63" spans="2:18">
      <c r="B63" s="26"/>
      <c r="C63" s="39"/>
      <c r="D63" s="38"/>
      <c r="E63" s="167"/>
      <c r="F63" s="38"/>
      <c r="G63" s="38"/>
      <c r="H63" s="38"/>
      <c r="I63" s="38"/>
      <c r="J63" s="38"/>
      <c r="K63" s="38"/>
      <c r="L63" s="38"/>
      <c r="M63" s="38"/>
      <c r="N63" s="38"/>
      <c r="O63" s="38"/>
      <c r="P63" s="38"/>
      <c r="Q63" s="38"/>
      <c r="R63" s="38"/>
    </row>
    <row r="64" spans="2:18">
      <c r="B64" s="26"/>
      <c r="C64" s="38"/>
      <c r="D64" s="38"/>
      <c r="E64" s="38"/>
      <c r="F64" s="38"/>
      <c r="G64" s="38"/>
      <c r="H64" s="38"/>
      <c r="I64" s="38"/>
      <c r="J64" s="38"/>
      <c r="K64" s="38"/>
      <c r="L64" s="38"/>
      <c r="M64" s="38"/>
      <c r="N64" s="38"/>
      <c r="O64" s="38"/>
      <c r="P64" s="38"/>
      <c r="Q64" s="38"/>
      <c r="R64" s="38"/>
    </row>
    <row r="65" spans="3:18">
      <c r="C65" s="172"/>
      <c r="D65" s="3"/>
      <c r="E65" s="3"/>
      <c r="F65" s="3"/>
      <c r="G65" s="3"/>
      <c r="H65" s="3"/>
      <c r="I65" s="3"/>
      <c r="J65" s="3"/>
      <c r="K65" s="3"/>
      <c r="L65" s="3"/>
      <c r="M65" s="3"/>
      <c r="N65" s="3"/>
      <c r="O65" s="3"/>
      <c r="P65" s="3"/>
      <c r="Q65" s="3"/>
      <c r="R65" s="3"/>
    </row>
    <row r="68" spans="3:18">
      <c r="C68" s="1374"/>
      <c r="D68" s="1374"/>
      <c r="E68" s="1374"/>
      <c r="F68" s="1374"/>
      <c r="G68" s="1374"/>
      <c r="H68" s="1374"/>
      <c r="I68" s="1374"/>
      <c r="J68" s="1374"/>
      <c r="K68" s="1374"/>
      <c r="L68" s="1374"/>
      <c r="M68" s="1374"/>
      <c r="N68" s="1374"/>
      <c r="O68" s="1374"/>
      <c r="P68" s="1374"/>
      <c r="Q68" s="1374"/>
      <c r="R68" s="1374"/>
    </row>
    <row r="69" spans="3:18">
      <c r="C69" s="4"/>
      <c r="D69" s="130"/>
      <c r="E69" s="130"/>
      <c r="F69" s="130"/>
      <c r="G69" s="130"/>
      <c r="H69" s="130"/>
      <c r="I69" s="130"/>
      <c r="J69" s="130"/>
      <c r="K69" s="130"/>
      <c r="L69" s="130"/>
      <c r="M69" s="130"/>
      <c r="N69" s="130"/>
      <c r="O69" s="130"/>
      <c r="P69" s="130"/>
      <c r="Q69" s="130"/>
      <c r="R69" s="130"/>
    </row>
  </sheetData>
  <sheetProtection formatCells="0" formatColumns="0" formatRows="0" insertRows="0" deleteRows="0"/>
  <mergeCells count="14">
    <mergeCell ref="T13:AI13"/>
    <mergeCell ref="B6:B7"/>
    <mergeCell ref="N3:O3"/>
    <mergeCell ref="N4:O4"/>
    <mergeCell ref="C68:R68"/>
    <mergeCell ref="H6:I6"/>
    <mergeCell ref="D6:D7"/>
    <mergeCell ref="P6:P7"/>
    <mergeCell ref="Q6:R6"/>
    <mergeCell ref="N6:O6"/>
    <mergeCell ref="J6:M6"/>
    <mergeCell ref="C6:C7"/>
    <mergeCell ref="E6:F6"/>
    <mergeCell ref="G6:G7"/>
  </mergeCells>
  <phoneticPr fontId="2"/>
  <dataValidations xWindow="542" yWindow="464" count="5">
    <dataValidation type="custom" allowBlank="1" showInputMessage="1" showErrorMessage="1" sqref="E3 P3:P4 D61 E62" xr:uid="{00000000-0002-0000-0700-000000000000}">
      <formula1>""</formula1>
    </dataValidation>
    <dataValidation type="list" allowBlank="1" showInputMessage="1" showErrorMessage="1" prompt="リストから選択してください" sqref="J8" xr:uid="{00000000-0002-0000-0700-000001000000}">
      <formula1>$AJ$5:$AJ$11</formula1>
    </dataValidation>
    <dataValidation type="list" allowBlank="1" showInputMessage="1" showErrorMessage="1" sqref="Q11:R60 H11:I60 E11:F60" xr:uid="{00000000-0002-0000-0700-000002000000}">
      <formula1>"○"</formula1>
    </dataValidation>
    <dataValidation type="list" allowBlank="1" showInputMessage="1" showErrorMessage="1" prompt="リストから選択してください" sqref="J9:J60" xr:uid="{00000000-0002-0000-0700-000003000000}">
      <formula1>$AJ$5:$AJ$10</formula1>
    </dataValidation>
    <dataValidation type="list" allowBlank="1" showInputMessage="1" showErrorMessage="1" prompt="ﾘｽﾄから選択してください" sqref="L8:L60" xr:uid="{00000000-0002-0000-0700-000004000000}">
      <formula1>$AK$5:$AK$10</formula1>
    </dataValidation>
  </dataValidations>
  <pageMargins left="0.39370078740157483" right="0.39370078740157483" top="0.59055118110236227" bottom="0.59055118110236227" header="0.39370078740157483" footer="0.31496062992125984"/>
  <pageSetup paperSize="9" scale="58" orientation="portrait" r:id="rId1"/>
  <headerFooter alignWithMargins="0">
    <oddHeader>&amp;R&amp;10&amp;F</oddHeader>
  </headerFooter>
  <rowBreaks count="1" manualBreakCount="1">
    <brk id="46" max="17" man="1"/>
  </rowBreaks>
  <colBreaks count="1" manualBreakCount="1">
    <brk id="18" max="21" man="1"/>
  </colBreaks>
  <cellWatches>
    <cellWatch r="AJ11"/>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8"/>
  <sheetViews>
    <sheetView showZeros="0" view="pageBreakPreview" zoomScale="90" zoomScaleNormal="100" zoomScaleSheetLayoutView="90" workbookViewId="0">
      <selection activeCell="D4" sqref="D4:J4"/>
    </sheetView>
  </sheetViews>
  <sheetFormatPr defaultRowHeight="13.2"/>
  <cols>
    <col min="1" max="1" width="3.33203125" customWidth="1"/>
    <col min="2" max="2" width="6.109375" style="1" customWidth="1"/>
    <col min="3" max="3" width="4.33203125" style="1" customWidth="1"/>
    <col min="4" max="4" width="9.33203125" customWidth="1"/>
    <col min="5" max="5" width="11.6640625" customWidth="1"/>
    <col min="6" max="9" width="10.6640625" customWidth="1"/>
    <col min="10" max="10" width="9" customWidth="1"/>
    <col min="11" max="11" width="10.88671875" customWidth="1"/>
    <col min="12" max="12" width="2.33203125" customWidth="1"/>
  </cols>
  <sheetData>
    <row r="1" spans="1:11" ht="30.75" customHeight="1">
      <c r="A1" s="2" t="s">
        <v>683</v>
      </c>
    </row>
    <row r="2" spans="1:11" ht="10.5" customHeight="1" thickBot="1"/>
    <row r="3" spans="1:11" ht="29.25" customHeight="1">
      <c r="B3" s="1658" t="s">
        <v>54</v>
      </c>
      <c r="C3" s="1659"/>
      <c r="D3" s="75" t="s">
        <v>79</v>
      </c>
      <c r="E3" s="1694" t="str">
        <f>入力表!B53</f>
        <v>ウクライナ避難民向け職業訓練</v>
      </c>
      <c r="F3" s="1365"/>
      <c r="G3" s="1365"/>
      <c r="H3" s="1365"/>
      <c r="I3" s="1365"/>
      <c r="J3" s="1366"/>
    </row>
    <row r="4" spans="1:11" ht="29.25" customHeight="1" thickBot="1">
      <c r="B4" s="1660" t="s">
        <v>16</v>
      </c>
      <c r="C4" s="1661"/>
      <c r="D4" s="1668">
        <f>入力表!C53</f>
        <v>0</v>
      </c>
      <c r="E4" s="1669"/>
      <c r="F4" s="1669"/>
      <c r="G4" s="1669"/>
      <c r="H4" s="1669"/>
      <c r="I4" s="1669"/>
      <c r="J4" s="1670"/>
    </row>
    <row r="5" spans="1:11" ht="29.25" customHeight="1">
      <c r="B5" s="137"/>
      <c r="C5" s="137"/>
      <c r="D5" s="156"/>
      <c r="E5" s="156"/>
      <c r="F5" s="156"/>
      <c r="G5" s="156"/>
      <c r="H5" s="156"/>
      <c r="I5" s="156"/>
      <c r="J5" s="156"/>
    </row>
    <row r="6" spans="1:11" ht="36" customHeight="1" thickBot="1">
      <c r="B6" s="59" t="s">
        <v>42</v>
      </c>
      <c r="C6" s="6"/>
      <c r="D6" s="19"/>
      <c r="E6" s="1064" t="s">
        <v>653</v>
      </c>
      <c r="F6" s="19"/>
      <c r="G6" s="19"/>
      <c r="H6" s="6" t="s">
        <v>74</v>
      </c>
      <c r="I6" s="6"/>
      <c r="J6" s="6"/>
      <c r="K6" s="7"/>
    </row>
    <row r="7" spans="1:11" ht="13.5" customHeight="1">
      <c r="B7" s="1662" t="s">
        <v>166</v>
      </c>
      <c r="C7" s="1663"/>
      <c r="D7" s="1650">
        <f>SUM(F8,H8)</f>
        <v>0</v>
      </c>
      <c r="E7" s="154"/>
      <c r="F7" s="155"/>
      <c r="G7" s="155"/>
      <c r="H7" s="158"/>
      <c r="I7" s="1666" t="s">
        <v>75</v>
      </c>
      <c r="J7" s="1648">
        <v>6</v>
      </c>
      <c r="K7" s="1103"/>
    </row>
    <row r="8" spans="1:11" ht="40.5" customHeight="1">
      <c r="B8" s="1427"/>
      <c r="C8" s="1433"/>
      <c r="D8" s="1651"/>
      <c r="E8" s="157" t="s">
        <v>207</v>
      </c>
      <c r="F8" s="343">
        <f>入力表!D13</f>
        <v>0</v>
      </c>
      <c r="G8" s="153" t="s">
        <v>208</v>
      </c>
      <c r="H8" s="204">
        <f>入力表!E13</f>
        <v>0</v>
      </c>
      <c r="I8" s="1667"/>
      <c r="J8" s="1649"/>
      <c r="K8" s="1104"/>
    </row>
    <row r="9" spans="1:11" ht="43.5" customHeight="1" thickBot="1">
      <c r="B9" s="60"/>
      <c r="C9" s="61"/>
      <c r="D9" s="1664" t="s">
        <v>140</v>
      </c>
      <c r="E9" s="1665"/>
      <c r="F9" s="1664" t="s">
        <v>25</v>
      </c>
      <c r="G9" s="1671"/>
      <c r="H9" s="1671"/>
      <c r="I9" s="1665"/>
      <c r="J9" s="1096" t="s">
        <v>18</v>
      </c>
      <c r="K9" s="1105" t="s">
        <v>705</v>
      </c>
    </row>
    <row r="10" spans="1:11" s="201" customFormat="1" ht="18" customHeight="1" thickTop="1">
      <c r="B10" s="1691" t="s">
        <v>652</v>
      </c>
      <c r="C10" s="211"/>
      <c r="D10" s="1655"/>
      <c r="E10" s="1654"/>
      <c r="F10" s="1652"/>
      <c r="G10" s="1653"/>
      <c r="H10" s="1653"/>
      <c r="I10" s="1654"/>
      <c r="J10" s="1093"/>
      <c r="K10" s="1109"/>
    </row>
    <row r="11" spans="1:11" s="201" customFormat="1" ht="18" customHeight="1">
      <c r="B11" s="1692"/>
      <c r="C11" s="203"/>
      <c r="D11" s="1656"/>
      <c r="E11" s="1657"/>
      <c r="F11" s="1630"/>
      <c r="G11" s="1631"/>
      <c r="H11" s="1631"/>
      <c r="I11" s="1632"/>
      <c r="J11" s="1094"/>
      <c r="K11" s="1106"/>
    </row>
    <row r="12" spans="1:11" s="201" customFormat="1" ht="18" customHeight="1">
      <c r="B12" s="1692"/>
      <c r="C12" s="203"/>
      <c r="D12" s="1656"/>
      <c r="E12" s="1657"/>
      <c r="F12" s="1630"/>
      <c r="G12" s="1631"/>
      <c r="H12" s="1631"/>
      <c r="I12" s="1632"/>
      <c r="J12" s="1094"/>
      <c r="K12" s="1106"/>
    </row>
    <row r="13" spans="1:11" s="201" customFormat="1" ht="18" customHeight="1">
      <c r="B13" s="1692"/>
      <c r="C13" s="203"/>
      <c r="D13" s="1656"/>
      <c r="E13" s="1657"/>
      <c r="F13" s="1630"/>
      <c r="G13" s="1631"/>
      <c r="H13" s="1631"/>
      <c r="I13" s="1632"/>
      <c r="J13" s="1094"/>
      <c r="K13" s="1106"/>
    </row>
    <row r="14" spans="1:11" s="201" customFormat="1" ht="18" customHeight="1">
      <c r="B14" s="1692"/>
      <c r="C14" s="203"/>
      <c r="D14" s="1656"/>
      <c r="E14" s="1657"/>
      <c r="F14" s="1630"/>
      <c r="G14" s="1631"/>
      <c r="H14" s="1631"/>
      <c r="I14" s="1632"/>
      <c r="J14" s="1094"/>
      <c r="K14" s="1106"/>
    </row>
    <row r="15" spans="1:11" s="201" customFormat="1" ht="18" customHeight="1">
      <c r="B15" s="1692"/>
      <c r="C15" s="203"/>
      <c r="D15" s="1656"/>
      <c r="E15" s="1657"/>
      <c r="F15" s="1630"/>
      <c r="G15" s="1631"/>
      <c r="H15" s="1631"/>
      <c r="I15" s="1632"/>
      <c r="J15" s="1094"/>
      <c r="K15" s="1106"/>
    </row>
    <row r="16" spans="1:11" s="201" customFormat="1" ht="18" customHeight="1">
      <c r="B16" s="1692"/>
      <c r="C16" s="203"/>
      <c r="D16" s="1656"/>
      <c r="E16" s="1657"/>
      <c r="F16" s="1630"/>
      <c r="G16" s="1631"/>
      <c r="H16" s="1631"/>
      <c r="I16" s="1632"/>
      <c r="J16" s="1094"/>
      <c r="K16" s="1106"/>
    </row>
    <row r="17" spans="2:11" s="201" customFormat="1" ht="18" customHeight="1">
      <c r="B17" s="1692"/>
      <c r="C17" s="203" t="s">
        <v>263</v>
      </c>
      <c r="D17" s="1656"/>
      <c r="E17" s="1657"/>
      <c r="F17" s="1630"/>
      <c r="G17" s="1631"/>
      <c r="H17" s="1631"/>
      <c r="I17" s="1632"/>
      <c r="J17" s="1094"/>
      <c r="K17" s="1106"/>
    </row>
    <row r="18" spans="2:11" s="201" customFormat="1" ht="18" customHeight="1">
      <c r="B18" s="1692"/>
      <c r="C18" s="203"/>
      <c r="D18" s="1656"/>
      <c r="E18" s="1657"/>
      <c r="F18" s="1630"/>
      <c r="G18" s="1631"/>
      <c r="H18" s="1631"/>
      <c r="I18" s="1632"/>
      <c r="J18" s="1094"/>
      <c r="K18" s="1106"/>
    </row>
    <row r="19" spans="2:11" s="201" customFormat="1" ht="18" customHeight="1">
      <c r="B19" s="1692"/>
      <c r="C19" s="203"/>
      <c r="D19" s="1637"/>
      <c r="E19" s="1672"/>
      <c r="F19" s="1633"/>
      <c r="G19" s="1631"/>
      <c r="H19" s="1631"/>
      <c r="I19" s="1632"/>
      <c r="J19" s="1094"/>
      <c r="K19" s="1106"/>
    </row>
    <row r="20" spans="2:11" s="201" customFormat="1" ht="18" customHeight="1">
      <c r="B20" s="1692"/>
      <c r="C20" s="203"/>
      <c r="D20" s="1637"/>
      <c r="E20" s="1672"/>
      <c r="F20" s="1633"/>
      <c r="G20" s="1631"/>
      <c r="H20" s="1631"/>
      <c r="I20" s="1632"/>
      <c r="J20" s="1094"/>
      <c r="K20" s="1106"/>
    </row>
    <row r="21" spans="2:11" s="201" customFormat="1" ht="18" customHeight="1">
      <c r="B21" s="1692"/>
      <c r="C21" s="203"/>
      <c r="D21" s="1637"/>
      <c r="E21" s="1672"/>
      <c r="F21" s="1633"/>
      <c r="G21" s="1631"/>
      <c r="H21" s="1631"/>
      <c r="I21" s="1632"/>
      <c r="J21" s="1094"/>
      <c r="K21" s="1106"/>
    </row>
    <row r="22" spans="2:11" s="201" customFormat="1" ht="18" customHeight="1">
      <c r="B22" s="1692"/>
      <c r="C22" s="203"/>
      <c r="D22" s="1637"/>
      <c r="E22" s="1672"/>
      <c r="F22" s="1633"/>
      <c r="G22" s="1631"/>
      <c r="H22" s="1631"/>
      <c r="I22" s="1632"/>
      <c r="J22" s="1094"/>
      <c r="K22" s="1106"/>
    </row>
    <row r="23" spans="2:11" s="201" customFormat="1" ht="18" customHeight="1">
      <c r="B23" s="1692"/>
      <c r="C23" s="203"/>
      <c r="D23" s="1637"/>
      <c r="E23" s="1672"/>
      <c r="F23" s="1633"/>
      <c r="G23" s="1631"/>
      <c r="H23" s="1631"/>
      <c r="I23" s="1632"/>
      <c r="J23" s="1094"/>
      <c r="K23" s="1106"/>
    </row>
    <row r="24" spans="2:11" s="201" customFormat="1" ht="18" customHeight="1">
      <c r="B24" s="1692"/>
      <c r="C24" s="203"/>
      <c r="D24" s="1637"/>
      <c r="E24" s="1672"/>
      <c r="F24" s="1633"/>
      <c r="G24" s="1631"/>
      <c r="H24" s="1631"/>
      <c r="I24" s="1632"/>
      <c r="J24" s="1094"/>
      <c r="K24" s="1106"/>
    </row>
    <row r="25" spans="2:11" s="201" customFormat="1" ht="18" customHeight="1">
      <c r="B25" s="1692"/>
      <c r="C25" s="203"/>
      <c r="D25" s="1637"/>
      <c r="E25" s="1672"/>
      <c r="F25" s="1633"/>
      <c r="G25" s="1631"/>
      <c r="H25" s="1631"/>
      <c r="I25" s="1632"/>
      <c r="J25" s="1094"/>
      <c r="K25" s="1106"/>
    </row>
    <row r="26" spans="2:11" s="201" customFormat="1" ht="18" customHeight="1">
      <c r="B26" s="1692"/>
      <c r="C26" s="203"/>
      <c r="D26" s="1637"/>
      <c r="E26" s="1672"/>
      <c r="F26" s="1633"/>
      <c r="G26" s="1631"/>
      <c r="H26" s="1631"/>
      <c r="I26" s="1632"/>
      <c r="J26" s="1094"/>
      <c r="K26" s="1106"/>
    </row>
    <row r="27" spans="2:11" s="201" customFormat="1" ht="18" customHeight="1">
      <c r="B27" s="1692"/>
      <c r="C27" s="203" t="s">
        <v>264</v>
      </c>
      <c r="D27" s="1637"/>
      <c r="E27" s="1672"/>
      <c r="F27" s="1633"/>
      <c r="G27" s="1631"/>
      <c r="H27" s="1631"/>
      <c r="I27" s="1632"/>
      <c r="J27" s="1094"/>
      <c r="K27" s="1106"/>
    </row>
    <row r="28" spans="2:11" s="201" customFormat="1" ht="18" customHeight="1">
      <c r="B28" s="1692"/>
      <c r="C28" s="203"/>
      <c r="D28" s="1637"/>
      <c r="E28" s="1672"/>
      <c r="F28" s="1633"/>
      <c r="G28" s="1631"/>
      <c r="H28" s="1631"/>
      <c r="I28" s="1632"/>
      <c r="J28" s="1094"/>
      <c r="K28" s="1106"/>
    </row>
    <row r="29" spans="2:11" s="201" customFormat="1" ht="18" customHeight="1">
      <c r="B29" s="1692"/>
      <c r="C29" s="203"/>
      <c r="D29" s="1637"/>
      <c r="E29" s="1672"/>
      <c r="F29" s="1633"/>
      <c r="G29" s="1631"/>
      <c r="H29" s="1631"/>
      <c r="I29" s="1632"/>
      <c r="J29" s="1094"/>
      <c r="K29" s="1106"/>
    </row>
    <row r="30" spans="2:11" s="201" customFormat="1" ht="18" customHeight="1">
      <c r="B30" s="1692"/>
      <c r="C30" s="203"/>
      <c r="D30" s="1637"/>
      <c r="E30" s="1672"/>
      <c r="F30" s="1633"/>
      <c r="G30" s="1631"/>
      <c r="H30" s="1631"/>
      <c r="I30" s="1632"/>
      <c r="J30" s="1094"/>
      <c r="K30" s="1106"/>
    </row>
    <row r="31" spans="2:11" s="201" customFormat="1" ht="18" customHeight="1">
      <c r="B31" s="1692"/>
      <c r="C31" s="203"/>
      <c r="D31" s="1637"/>
      <c r="E31" s="1672"/>
      <c r="F31" s="1633"/>
      <c r="G31" s="1631"/>
      <c r="H31" s="1631"/>
      <c r="I31" s="1632"/>
      <c r="J31" s="1094"/>
      <c r="K31" s="1106"/>
    </row>
    <row r="32" spans="2:11" s="201" customFormat="1" ht="18" customHeight="1">
      <c r="B32" s="1692"/>
      <c r="C32" s="203"/>
      <c r="D32" s="1637"/>
      <c r="E32" s="1672"/>
      <c r="F32" s="1633"/>
      <c r="G32" s="1631"/>
      <c r="H32" s="1631"/>
      <c r="I32" s="1632"/>
      <c r="J32" s="1094"/>
      <c r="K32" s="1106"/>
    </row>
    <row r="33" spans="2:11" s="201" customFormat="1" ht="18" customHeight="1">
      <c r="B33" s="1692"/>
      <c r="C33" s="203"/>
      <c r="D33" s="1637"/>
      <c r="E33" s="1672"/>
      <c r="F33" s="1633"/>
      <c r="G33" s="1631"/>
      <c r="H33" s="1631"/>
      <c r="I33" s="1632"/>
      <c r="J33" s="1094"/>
      <c r="K33" s="1106"/>
    </row>
    <row r="34" spans="2:11" s="201" customFormat="1" ht="18" customHeight="1">
      <c r="B34" s="1692"/>
      <c r="C34" s="203"/>
      <c r="D34" s="1637"/>
      <c r="E34" s="1672"/>
      <c r="F34" s="1633"/>
      <c r="G34" s="1631"/>
      <c r="H34" s="1631"/>
      <c r="I34" s="1632"/>
      <c r="J34" s="1094"/>
      <c r="K34" s="1106"/>
    </row>
    <row r="35" spans="2:11" s="201" customFormat="1" ht="18" customHeight="1">
      <c r="B35" s="1692"/>
      <c r="C35" s="203"/>
      <c r="D35" s="1637"/>
      <c r="E35" s="1672"/>
      <c r="F35" s="1633"/>
      <c r="G35" s="1631"/>
      <c r="H35" s="1631"/>
      <c r="I35" s="1632"/>
      <c r="J35" s="1094"/>
      <c r="K35" s="1106"/>
    </row>
    <row r="36" spans="2:11" s="201" customFormat="1" ht="18" customHeight="1">
      <c r="B36" s="1692"/>
      <c r="C36" s="203"/>
      <c r="D36" s="1637"/>
      <c r="E36" s="1672"/>
      <c r="F36" s="1633"/>
      <c r="G36" s="1631"/>
      <c r="H36" s="1631"/>
      <c r="I36" s="1632"/>
      <c r="J36" s="1094"/>
      <c r="K36" s="1106"/>
    </row>
    <row r="37" spans="2:11" s="201" customFormat="1" ht="18" customHeight="1" thickBot="1">
      <c r="B37" s="1692"/>
      <c r="C37" s="203"/>
      <c r="D37" s="1673"/>
      <c r="E37" s="1674"/>
      <c r="F37" s="1634"/>
      <c r="G37" s="1635"/>
      <c r="H37" s="1635"/>
      <c r="I37" s="1636"/>
      <c r="J37" s="1108"/>
      <c r="K37" s="1106"/>
    </row>
    <row r="38" spans="2:11" s="26" customFormat="1" ht="27" customHeight="1" thickTop="1" thickBot="1">
      <c r="B38" s="210"/>
      <c r="C38" s="190"/>
      <c r="D38" s="1681"/>
      <c r="E38" s="1682"/>
      <c r="F38" s="341"/>
      <c r="G38" s="342"/>
      <c r="H38" s="1683" t="s">
        <v>226</v>
      </c>
      <c r="I38" s="1684"/>
      <c r="J38" s="1100">
        <f>SUM(J10:J37)</f>
        <v>0</v>
      </c>
      <c r="K38" s="1110">
        <f>SUM(K10:K37)</f>
        <v>0</v>
      </c>
    </row>
    <row r="39" spans="2:11" s="201" customFormat="1" ht="18" customHeight="1" thickTop="1">
      <c r="B39" s="1693" t="s">
        <v>652</v>
      </c>
      <c r="C39" s="212"/>
      <c r="D39" s="1679"/>
      <c r="E39" s="1680"/>
      <c r="F39" s="1676"/>
      <c r="G39" s="1677"/>
      <c r="H39" s="1677"/>
      <c r="I39" s="1678"/>
      <c r="J39" s="1093"/>
      <c r="K39" s="1106"/>
    </row>
    <row r="40" spans="2:11" s="201" customFormat="1" ht="18" customHeight="1">
      <c r="B40" s="1692"/>
      <c r="C40" s="203"/>
      <c r="D40" s="1656"/>
      <c r="E40" s="1675"/>
      <c r="F40" s="1630"/>
      <c r="G40" s="1631"/>
      <c r="H40" s="1631"/>
      <c r="I40" s="1632"/>
      <c r="J40" s="1094"/>
      <c r="K40" s="1106"/>
    </row>
    <row r="41" spans="2:11" s="201" customFormat="1" ht="18" customHeight="1">
      <c r="B41" s="1692"/>
      <c r="C41" s="203"/>
      <c r="D41" s="1656"/>
      <c r="E41" s="1675"/>
      <c r="F41" s="1630"/>
      <c r="G41" s="1631"/>
      <c r="H41" s="1631"/>
      <c r="I41" s="1632"/>
      <c r="J41" s="1094"/>
      <c r="K41" s="1106"/>
    </row>
    <row r="42" spans="2:11" s="201" customFormat="1" ht="18" customHeight="1">
      <c r="B42" s="1692"/>
      <c r="C42" s="203"/>
      <c r="D42" s="1656"/>
      <c r="E42" s="1675"/>
      <c r="F42" s="1630"/>
      <c r="G42" s="1631"/>
      <c r="H42" s="1631"/>
      <c r="I42" s="1632"/>
      <c r="J42" s="1094"/>
      <c r="K42" s="1106"/>
    </row>
    <row r="43" spans="2:11" s="201" customFormat="1" ht="18" customHeight="1">
      <c r="B43" s="1692"/>
      <c r="C43" s="203"/>
      <c r="D43" s="1656"/>
      <c r="E43" s="1675"/>
      <c r="F43" s="1630"/>
      <c r="G43" s="1631"/>
      <c r="H43" s="1631"/>
      <c r="I43" s="1632"/>
      <c r="J43" s="1094"/>
      <c r="K43" s="1106"/>
    </row>
    <row r="44" spans="2:11" s="201" customFormat="1" ht="18" customHeight="1">
      <c r="B44" s="1692"/>
      <c r="C44" s="203"/>
      <c r="D44" s="1656"/>
      <c r="E44" s="1675"/>
      <c r="F44" s="1630"/>
      <c r="G44" s="1631"/>
      <c r="H44" s="1631"/>
      <c r="I44" s="1632"/>
      <c r="J44" s="1094"/>
      <c r="K44" s="1106"/>
    </row>
    <row r="45" spans="2:11" s="201" customFormat="1" ht="18" customHeight="1">
      <c r="B45" s="1692"/>
      <c r="C45" s="203"/>
      <c r="D45" s="1656"/>
      <c r="E45" s="1675"/>
      <c r="F45" s="1630"/>
      <c r="G45" s="1631"/>
      <c r="H45" s="1631"/>
      <c r="I45" s="1632"/>
      <c r="J45" s="1094"/>
      <c r="K45" s="1106"/>
    </row>
    <row r="46" spans="2:11" s="201" customFormat="1" ht="18" customHeight="1">
      <c r="B46" s="1692"/>
      <c r="C46" s="203" t="s">
        <v>265</v>
      </c>
      <c r="D46" s="1656"/>
      <c r="E46" s="1675"/>
      <c r="F46" s="1630"/>
      <c r="G46" s="1631"/>
      <c r="H46" s="1631"/>
      <c r="I46" s="1632"/>
      <c r="J46" s="1094"/>
      <c r="K46" s="1106"/>
    </row>
    <row r="47" spans="2:11" s="201" customFormat="1" ht="18" customHeight="1">
      <c r="B47" s="1692"/>
      <c r="C47" s="203"/>
      <c r="D47" s="1656"/>
      <c r="E47" s="1675"/>
      <c r="F47" s="1630"/>
      <c r="G47" s="1631"/>
      <c r="H47" s="1631"/>
      <c r="I47" s="1632"/>
      <c r="J47" s="1094"/>
      <c r="K47" s="1106"/>
    </row>
    <row r="48" spans="2:11" s="201" customFormat="1" ht="18" customHeight="1">
      <c r="B48" s="1692"/>
      <c r="C48" s="203"/>
      <c r="D48" s="1637"/>
      <c r="E48" s="1638"/>
      <c r="F48" s="1633"/>
      <c r="G48" s="1631"/>
      <c r="H48" s="1631"/>
      <c r="I48" s="1632"/>
      <c r="J48" s="1094"/>
      <c r="K48" s="1106"/>
    </row>
    <row r="49" spans="2:11" s="201" customFormat="1" ht="18" customHeight="1">
      <c r="B49" s="1692"/>
      <c r="C49" s="203"/>
      <c r="D49" s="1637"/>
      <c r="E49" s="1638"/>
      <c r="F49" s="1633"/>
      <c r="G49" s="1631"/>
      <c r="H49" s="1631"/>
      <c r="I49" s="1632"/>
      <c r="J49" s="1094"/>
      <c r="K49" s="1106"/>
    </row>
    <row r="50" spans="2:11" s="201" customFormat="1" ht="18" customHeight="1">
      <c r="B50" s="1692"/>
      <c r="C50" s="203"/>
      <c r="D50" s="1637"/>
      <c r="E50" s="1638"/>
      <c r="F50" s="1633"/>
      <c r="G50" s="1631"/>
      <c r="H50" s="1631"/>
      <c r="I50" s="1632"/>
      <c r="J50" s="1094"/>
      <c r="K50" s="1106"/>
    </row>
    <row r="51" spans="2:11" s="201" customFormat="1" ht="18" customHeight="1">
      <c r="B51" s="1692"/>
      <c r="C51" s="203"/>
      <c r="D51" s="1637"/>
      <c r="E51" s="1638"/>
      <c r="F51" s="1633"/>
      <c r="G51" s="1631"/>
      <c r="H51" s="1631"/>
      <c r="I51" s="1632"/>
      <c r="J51" s="1094"/>
      <c r="K51" s="1106"/>
    </row>
    <row r="52" spans="2:11" s="201" customFormat="1" ht="18" customHeight="1">
      <c r="B52" s="1692"/>
      <c r="C52" s="203"/>
      <c r="D52" s="1637"/>
      <c r="E52" s="1638"/>
      <c r="F52" s="1633"/>
      <c r="G52" s="1631"/>
      <c r="H52" s="1631"/>
      <c r="I52" s="1632"/>
      <c r="J52" s="1094"/>
      <c r="K52" s="1106"/>
    </row>
    <row r="53" spans="2:11" s="201" customFormat="1" ht="18" customHeight="1">
      <c r="B53" s="1692"/>
      <c r="C53" s="203"/>
      <c r="D53" s="1637"/>
      <c r="E53" s="1638"/>
      <c r="F53" s="1633"/>
      <c r="G53" s="1631"/>
      <c r="H53" s="1631"/>
      <c r="I53" s="1632"/>
      <c r="J53" s="1094"/>
      <c r="K53" s="1106"/>
    </row>
    <row r="54" spans="2:11" s="201" customFormat="1" ht="18" customHeight="1">
      <c r="B54" s="1692"/>
      <c r="C54" s="203"/>
      <c r="D54" s="1637"/>
      <c r="E54" s="1638"/>
      <c r="F54" s="1633"/>
      <c r="G54" s="1631"/>
      <c r="H54" s="1631"/>
      <c r="I54" s="1632"/>
      <c r="J54" s="1094"/>
      <c r="K54" s="1106"/>
    </row>
    <row r="55" spans="2:11" s="201" customFormat="1" ht="18" customHeight="1">
      <c r="B55" s="1692"/>
      <c r="C55" s="203"/>
      <c r="D55" s="1637"/>
      <c r="E55" s="1638"/>
      <c r="F55" s="1633"/>
      <c r="G55" s="1631"/>
      <c r="H55" s="1631"/>
      <c r="I55" s="1632"/>
      <c r="J55" s="1094"/>
      <c r="K55" s="1106"/>
    </row>
    <row r="56" spans="2:11" s="201" customFormat="1" ht="18" customHeight="1">
      <c r="B56" s="1692"/>
      <c r="C56" s="203" t="s">
        <v>266</v>
      </c>
      <c r="D56" s="1637"/>
      <c r="E56" s="1638"/>
      <c r="F56" s="1633"/>
      <c r="G56" s="1631"/>
      <c r="H56" s="1631"/>
      <c r="I56" s="1632"/>
      <c r="J56" s="1094"/>
      <c r="K56" s="1106"/>
    </row>
    <row r="57" spans="2:11" s="201" customFormat="1" ht="18" customHeight="1">
      <c r="B57" s="1692"/>
      <c r="C57" s="203"/>
      <c r="D57" s="1637"/>
      <c r="E57" s="1638"/>
      <c r="F57" s="1633"/>
      <c r="G57" s="1631"/>
      <c r="H57" s="1631"/>
      <c r="I57" s="1632"/>
      <c r="J57" s="1094"/>
      <c r="K57" s="1106"/>
    </row>
    <row r="58" spans="2:11" s="201" customFormat="1" ht="18" customHeight="1">
      <c r="B58" s="1692"/>
      <c r="C58" s="203"/>
      <c r="D58" s="1637"/>
      <c r="E58" s="1638"/>
      <c r="F58" s="1633"/>
      <c r="G58" s="1631"/>
      <c r="H58" s="1631"/>
      <c r="I58" s="1632"/>
      <c r="J58" s="1094"/>
      <c r="K58" s="1106"/>
    </row>
    <row r="59" spans="2:11" s="201" customFormat="1" ht="18" customHeight="1">
      <c r="B59" s="1692"/>
      <c r="C59" s="203"/>
      <c r="D59" s="1637"/>
      <c r="E59" s="1638"/>
      <c r="F59" s="1633"/>
      <c r="G59" s="1631"/>
      <c r="H59" s="1631"/>
      <c r="I59" s="1632"/>
      <c r="J59" s="1094"/>
      <c r="K59" s="1106"/>
    </row>
    <row r="60" spans="2:11" s="201" customFormat="1" ht="18" customHeight="1">
      <c r="B60" s="1692"/>
      <c r="C60" s="203"/>
      <c r="D60" s="1637"/>
      <c r="E60" s="1638"/>
      <c r="F60" s="1633"/>
      <c r="G60" s="1631"/>
      <c r="H60" s="1631"/>
      <c r="I60" s="1632"/>
      <c r="J60" s="1094"/>
      <c r="K60" s="1106"/>
    </row>
    <row r="61" spans="2:11" s="201" customFormat="1" ht="18" customHeight="1">
      <c r="B61" s="1692"/>
      <c r="C61" s="203"/>
      <c r="D61" s="1637"/>
      <c r="E61" s="1638"/>
      <c r="F61" s="1633"/>
      <c r="G61" s="1631"/>
      <c r="H61" s="1631"/>
      <c r="I61" s="1632"/>
      <c r="J61" s="1094"/>
      <c r="K61" s="1106"/>
    </row>
    <row r="62" spans="2:11" s="201" customFormat="1" ht="18" customHeight="1">
      <c r="B62" s="1692"/>
      <c r="C62" s="203"/>
      <c r="D62" s="1637"/>
      <c r="E62" s="1638"/>
      <c r="F62" s="1633"/>
      <c r="G62" s="1631"/>
      <c r="H62" s="1631"/>
      <c r="I62" s="1632"/>
      <c r="J62" s="1094"/>
      <c r="K62" s="1106"/>
    </row>
    <row r="63" spans="2:11" s="201" customFormat="1" ht="18" customHeight="1">
      <c r="B63" s="1692"/>
      <c r="C63" s="203"/>
      <c r="D63" s="1637"/>
      <c r="E63" s="1638"/>
      <c r="F63" s="1633"/>
      <c r="G63" s="1631"/>
      <c r="H63" s="1631"/>
      <c r="I63" s="1632"/>
      <c r="J63" s="1094"/>
      <c r="K63" s="1106"/>
    </row>
    <row r="64" spans="2:11" s="201" customFormat="1" ht="18" customHeight="1">
      <c r="B64" s="1692"/>
      <c r="C64" s="203"/>
      <c r="D64" s="1637"/>
      <c r="E64" s="1638"/>
      <c r="F64" s="1633"/>
      <c r="G64" s="1631"/>
      <c r="H64" s="1631"/>
      <c r="I64" s="1632"/>
      <c r="J64" s="1094"/>
      <c r="K64" s="1106"/>
    </row>
    <row r="65" spans="2:11" s="201" customFormat="1" ht="18" customHeight="1">
      <c r="B65" s="1692"/>
      <c r="C65" s="203"/>
      <c r="D65" s="1637"/>
      <c r="E65" s="1638"/>
      <c r="F65" s="1633"/>
      <c r="G65" s="1631"/>
      <c r="H65" s="1631"/>
      <c r="I65" s="1632"/>
      <c r="J65" s="1094"/>
      <c r="K65" s="1106"/>
    </row>
    <row r="66" spans="2:11" s="201" customFormat="1" ht="18" customHeight="1" thickBot="1">
      <c r="B66" s="1692"/>
      <c r="C66" s="203"/>
      <c r="D66" s="1673"/>
      <c r="E66" s="1674"/>
      <c r="F66" s="1634"/>
      <c r="G66" s="1635"/>
      <c r="H66" s="1635"/>
      <c r="I66" s="1636"/>
      <c r="J66" s="1108"/>
      <c r="K66" s="1107"/>
    </row>
    <row r="67" spans="2:11" s="26" customFormat="1" ht="27" customHeight="1" thickTop="1">
      <c r="B67" s="208"/>
      <c r="C67" s="209"/>
      <c r="D67" s="1687"/>
      <c r="E67" s="1688"/>
      <c r="F67" s="27"/>
      <c r="G67" s="28"/>
      <c r="H67" s="1689" t="s">
        <v>227</v>
      </c>
      <c r="I67" s="1690"/>
      <c r="J67" s="1101">
        <f>SUM(J39:J66)</f>
        <v>0</v>
      </c>
      <c r="K67" s="1112">
        <f>SUM(K39:K66)</f>
        <v>0</v>
      </c>
    </row>
    <row r="68" spans="2:11" s="26" customFormat="1" ht="31.5" customHeight="1" thickBot="1">
      <c r="B68" s="210"/>
      <c r="C68" s="92"/>
      <c r="D68" s="93"/>
      <c r="E68" s="93"/>
      <c r="F68" s="93"/>
      <c r="G68" s="93"/>
      <c r="H68" s="1685" t="s">
        <v>285</v>
      </c>
      <c r="I68" s="1686"/>
      <c r="J68" s="1102">
        <f>J38+J67</f>
        <v>0</v>
      </c>
      <c r="K68" s="1111">
        <f>K38+K67</f>
        <v>0</v>
      </c>
    </row>
    <row r="69" spans="2:11" ht="18" customHeight="1">
      <c r="B69" s="1627" t="s">
        <v>37</v>
      </c>
      <c r="C69" s="1639"/>
      <c r="D69" s="1642"/>
      <c r="E69" s="1643"/>
      <c r="F69" s="57" t="s">
        <v>60</v>
      </c>
      <c r="G69" s="35"/>
      <c r="H69" s="35"/>
      <c r="I69" s="35"/>
      <c r="J69" s="205">
        <v>3</v>
      </c>
    </row>
    <row r="70" spans="2:11" ht="18" customHeight="1">
      <c r="B70" s="1628"/>
      <c r="C70" s="1640"/>
      <c r="D70" s="1644"/>
      <c r="E70" s="1645"/>
      <c r="F70" s="58" t="s">
        <v>61</v>
      </c>
      <c r="G70" s="3"/>
      <c r="H70" s="3"/>
      <c r="I70" s="3"/>
      <c r="J70" s="206">
        <v>3</v>
      </c>
    </row>
    <row r="71" spans="2:11" ht="18" customHeight="1" thickBot="1">
      <c r="B71" s="1629"/>
      <c r="C71" s="1641"/>
      <c r="D71" s="1646"/>
      <c r="E71" s="1647"/>
      <c r="F71" s="36"/>
      <c r="G71" s="37"/>
      <c r="H71" s="37"/>
      <c r="I71" s="37"/>
      <c r="J71" s="207">
        <f>SUM(J69:J70)</f>
        <v>6</v>
      </c>
    </row>
    <row r="72" spans="2:11" ht="8.25" customHeight="1"/>
    <row r="73" spans="2:11">
      <c r="B73" s="192" t="str">
        <f>IF(J38=F8,"","＜ERROR＞学科時間数が一致していません！")</f>
        <v/>
      </c>
    </row>
    <row r="74" spans="2:11">
      <c r="B74" s="192" t="str">
        <f>IF(J67=H8,"","＜ERROR＞実技時間数が一致していません！")</f>
        <v/>
      </c>
    </row>
    <row r="78" spans="2:11" ht="11.25" customHeight="1"/>
  </sheetData>
  <sheetProtection formatCells="0" formatColumns="0" formatRows="0" insertRows="0" deleteRows="0"/>
  <mergeCells count="132">
    <mergeCell ref="F47:I47"/>
    <mergeCell ref="F45:I45"/>
    <mergeCell ref="F58:I58"/>
    <mergeCell ref="F34:I34"/>
    <mergeCell ref="F43:I43"/>
    <mergeCell ref="D43:E43"/>
    <mergeCell ref="B10:B37"/>
    <mergeCell ref="B39:B66"/>
    <mergeCell ref="E3:J3"/>
    <mergeCell ref="D57:E57"/>
    <mergeCell ref="F57:I57"/>
    <mergeCell ref="D45:E45"/>
    <mergeCell ref="D46:E46"/>
    <mergeCell ref="D47:E47"/>
    <mergeCell ref="F49:I49"/>
    <mergeCell ref="F23:I23"/>
    <mergeCell ref="D24:E24"/>
    <mergeCell ref="F24:I24"/>
    <mergeCell ref="D56:E56"/>
    <mergeCell ref="D51:E51"/>
    <mergeCell ref="F56:I56"/>
    <mergeCell ref="F44:I44"/>
    <mergeCell ref="D31:E31"/>
    <mergeCell ref="F31:I31"/>
    <mergeCell ref="H68:I68"/>
    <mergeCell ref="F63:I63"/>
    <mergeCell ref="D59:E59"/>
    <mergeCell ref="F59:I59"/>
    <mergeCell ref="D60:E60"/>
    <mergeCell ref="F60:I60"/>
    <mergeCell ref="D61:E61"/>
    <mergeCell ref="D65:E65"/>
    <mergeCell ref="D66:E66"/>
    <mergeCell ref="F61:I61"/>
    <mergeCell ref="D67:E67"/>
    <mergeCell ref="H67:I67"/>
    <mergeCell ref="F28:I28"/>
    <mergeCell ref="D29:E29"/>
    <mergeCell ref="F29:I29"/>
    <mergeCell ref="D30:E30"/>
    <mergeCell ref="F30:I30"/>
    <mergeCell ref="D42:E42"/>
    <mergeCell ref="D44:E44"/>
    <mergeCell ref="F39:I39"/>
    <mergeCell ref="F40:I40"/>
    <mergeCell ref="F41:I41"/>
    <mergeCell ref="F33:I33"/>
    <mergeCell ref="F35:I35"/>
    <mergeCell ref="F42:I42"/>
    <mergeCell ref="F37:I37"/>
    <mergeCell ref="F36:I36"/>
    <mergeCell ref="D39:E39"/>
    <mergeCell ref="D38:E38"/>
    <mergeCell ref="D40:E40"/>
    <mergeCell ref="D41:E41"/>
    <mergeCell ref="H38:I38"/>
    <mergeCell ref="D49:E49"/>
    <mergeCell ref="D50:E50"/>
    <mergeCell ref="D19:E19"/>
    <mergeCell ref="D33:E33"/>
    <mergeCell ref="D34:E34"/>
    <mergeCell ref="D20:E20"/>
    <mergeCell ref="D28:E28"/>
    <mergeCell ref="D23:E23"/>
    <mergeCell ref="D26:E26"/>
    <mergeCell ref="D32:E32"/>
    <mergeCell ref="D21:E21"/>
    <mergeCell ref="D25:E25"/>
    <mergeCell ref="D35:E35"/>
    <mergeCell ref="D36:E36"/>
    <mergeCell ref="D37:E37"/>
    <mergeCell ref="D27:E27"/>
    <mergeCell ref="D22:E22"/>
    <mergeCell ref="B3:C3"/>
    <mergeCell ref="B4:C4"/>
    <mergeCell ref="B7:C8"/>
    <mergeCell ref="D9:E9"/>
    <mergeCell ref="I7:I8"/>
    <mergeCell ref="F32:I32"/>
    <mergeCell ref="F14:I14"/>
    <mergeCell ref="F16:I16"/>
    <mergeCell ref="F17:I17"/>
    <mergeCell ref="F21:I21"/>
    <mergeCell ref="D4:J4"/>
    <mergeCell ref="D12:E12"/>
    <mergeCell ref="D13:E13"/>
    <mergeCell ref="D14:E14"/>
    <mergeCell ref="F12:I12"/>
    <mergeCell ref="D16:E16"/>
    <mergeCell ref="D17:E17"/>
    <mergeCell ref="F9:I9"/>
    <mergeCell ref="D15:E15"/>
    <mergeCell ref="D18:E18"/>
    <mergeCell ref="F25:I25"/>
    <mergeCell ref="F26:I26"/>
    <mergeCell ref="F27:I27"/>
    <mergeCell ref="F22:I22"/>
    <mergeCell ref="J7:J8"/>
    <mergeCell ref="D7:D8"/>
    <mergeCell ref="F13:I13"/>
    <mergeCell ref="F15:I15"/>
    <mergeCell ref="F10:I10"/>
    <mergeCell ref="F11:I11"/>
    <mergeCell ref="F18:I18"/>
    <mergeCell ref="F19:I19"/>
    <mergeCell ref="F20:I20"/>
    <mergeCell ref="D10:E10"/>
    <mergeCell ref="D11:E11"/>
    <mergeCell ref="B69:B71"/>
    <mergeCell ref="F46:I46"/>
    <mergeCell ref="F64:I64"/>
    <mergeCell ref="F66:I66"/>
    <mergeCell ref="F50:I50"/>
    <mergeCell ref="F65:I65"/>
    <mergeCell ref="F51:I51"/>
    <mergeCell ref="F52:I52"/>
    <mergeCell ref="F53:I53"/>
    <mergeCell ref="D54:E54"/>
    <mergeCell ref="F48:I48"/>
    <mergeCell ref="D63:E63"/>
    <mergeCell ref="C69:C71"/>
    <mergeCell ref="D69:E71"/>
    <mergeCell ref="D64:E64"/>
    <mergeCell ref="D52:E52"/>
    <mergeCell ref="D53:E53"/>
    <mergeCell ref="D58:E58"/>
    <mergeCell ref="F54:I54"/>
    <mergeCell ref="D55:E55"/>
    <mergeCell ref="F55:I55"/>
    <mergeCell ref="D62:E62"/>
    <mergeCell ref="F62:I62"/>
    <mergeCell ref="D48:E48"/>
  </mergeCells>
  <phoneticPr fontId="2"/>
  <conditionalFormatting sqref="J38">
    <cfRule type="cellIs" dxfId="59" priority="4" stopIfTrue="1" operator="notEqual">
      <formula>$F$8</formula>
    </cfRule>
  </conditionalFormatting>
  <conditionalFormatting sqref="J67">
    <cfRule type="cellIs" dxfId="58" priority="5" stopIfTrue="1" operator="notEqual">
      <formula>$H$8</formula>
    </cfRule>
  </conditionalFormatting>
  <conditionalFormatting sqref="D7:D8">
    <cfRule type="cellIs" dxfId="57" priority="6" stopIfTrue="1" operator="notEqual">
      <formula>$J$68</formula>
    </cfRule>
    <cfRule type="cellIs" dxfId="56" priority="7" stopIfTrue="1" operator="lessThan">
      <formula>600</formula>
    </cfRule>
  </conditionalFormatting>
  <conditionalFormatting sqref="F8">
    <cfRule type="cellIs" dxfId="55" priority="8" stopIfTrue="1" operator="notEqual">
      <formula>$J$38</formula>
    </cfRule>
  </conditionalFormatting>
  <conditionalFormatting sqref="H8">
    <cfRule type="cellIs" dxfId="54" priority="9" stopIfTrue="1" operator="notEqual">
      <formula>$J$67</formula>
    </cfRule>
  </conditionalFormatting>
  <conditionalFormatting sqref="J68">
    <cfRule type="cellIs" dxfId="53" priority="10" stopIfTrue="1" operator="notEqual">
      <formula>$D$7</formula>
    </cfRule>
    <cfRule type="cellIs" dxfId="52" priority="11" stopIfTrue="1" operator="lessThan">
      <formula>600</formula>
    </cfRule>
  </conditionalFormatting>
  <dataValidations count="1">
    <dataValidation type="custom" allowBlank="1" showInputMessage="1" showErrorMessage="1" sqref="J71 B73:B74 D4:J4 D7:D8 F8 H8 J38 J67:J68 E3" xr:uid="{00000000-0002-0000-0800-000000000000}">
      <formula1>""</formula1>
    </dataValidation>
  </dataValidations>
  <pageMargins left="0.39370078740157483" right="0.39370078740157483" top="0.59055118110236227" bottom="0.59055118110236227" header="0.39370078740157483" footer="0.31496062992125984"/>
  <pageSetup paperSize="9" scale="96" orientation="portrait" r:id="rId1"/>
  <headerFooter alignWithMargins="0">
    <oddHeader>&amp;R&amp;10&amp;F</oddHeader>
  </headerFooter>
  <rowBreaks count="1" manualBreakCount="1">
    <brk id="38" max="11"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3"/>
  <sheetViews>
    <sheetView showZeros="0" view="pageBreakPreview" zoomScale="85" zoomScaleNormal="85" zoomScaleSheetLayoutView="85" workbookViewId="0"/>
  </sheetViews>
  <sheetFormatPr defaultRowHeight="13.2"/>
  <cols>
    <col min="1" max="1" width="3.33203125" customWidth="1"/>
    <col min="2" max="2" width="10" style="1" customWidth="1"/>
    <col min="3" max="9" width="11.109375" customWidth="1"/>
    <col min="10" max="10" width="10" customWidth="1"/>
  </cols>
  <sheetData>
    <row r="1" spans="1:10" ht="30.75" customHeight="1">
      <c r="A1" s="2" t="s">
        <v>691</v>
      </c>
    </row>
    <row r="2" spans="1:10" ht="10.5" customHeight="1" thickBot="1"/>
    <row r="3" spans="1:10" ht="29.25" customHeight="1">
      <c r="B3" s="16" t="s">
        <v>54</v>
      </c>
      <c r="C3" s="63" t="s">
        <v>79</v>
      </c>
      <c r="D3" s="1694" t="str">
        <f>入力表!B53</f>
        <v>ウクライナ避難民向け職業訓練</v>
      </c>
      <c r="E3" s="1365"/>
      <c r="F3" s="1365"/>
      <c r="G3" s="1365"/>
      <c r="H3" s="1365"/>
      <c r="I3" s="1366"/>
    </row>
    <row r="4" spans="1:10" ht="29.25" customHeight="1" thickBot="1">
      <c r="B4" s="159" t="s">
        <v>16</v>
      </c>
      <c r="C4" s="1660">
        <f>入力表!C53</f>
        <v>0</v>
      </c>
      <c r="D4" s="1720"/>
      <c r="E4" s="1720"/>
      <c r="F4" s="1720"/>
      <c r="G4" s="1720"/>
      <c r="H4" s="1720"/>
      <c r="I4" s="1661"/>
    </row>
    <row r="5" spans="1:10" ht="12.75" customHeight="1" thickBot="1">
      <c r="B5" s="22"/>
      <c r="C5" s="22"/>
      <c r="D5" s="22"/>
      <c r="E5" s="22"/>
      <c r="F5" s="22"/>
      <c r="G5" s="22"/>
      <c r="H5" s="22"/>
      <c r="I5" s="22"/>
    </row>
    <row r="6" spans="1:10" ht="29.25" customHeight="1">
      <c r="B6" s="16" t="s">
        <v>330</v>
      </c>
      <c r="C6" s="423" t="s">
        <v>62</v>
      </c>
      <c r="D6" s="162" t="str">
        <f>IF(入力表!B63="○","○","－")</f>
        <v>－</v>
      </c>
      <c r="E6" s="160"/>
      <c r="F6" s="424" t="s">
        <v>63</v>
      </c>
      <c r="G6" s="162" t="str">
        <f>IF(入力表!C63="○","○","－")</f>
        <v>－</v>
      </c>
      <c r="H6" s="160"/>
      <c r="I6" s="133"/>
    </row>
    <row r="7" spans="1:10" ht="29.25" customHeight="1">
      <c r="B7" s="1732" t="s">
        <v>355</v>
      </c>
      <c r="C7" s="425" t="s">
        <v>519</v>
      </c>
      <c r="D7" s="22">
        <f>入力表!D63</f>
        <v>0</v>
      </c>
      <c r="E7" s="22" t="s">
        <v>554</v>
      </c>
      <c r="F7" s="1740" t="s">
        <v>562</v>
      </c>
      <c r="G7" s="1739"/>
      <c r="H7" s="876">
        <f>入力表!E63</f>
        <v>0</v>
      </c>
      <c r="I7" s="877" t="s">
        <v>356</v>
      </c>
    </row>
    <row r="8" spans="1:10" ht="42.75" customHeight="1">
      <c r="B8" s="1733"/>
      <c r="C8" s="1738" t="s">
        <v>563</v>
      </c>
      <c r="D8" s="1739"/>
      <c r="E8" s="874">
        <f>入力表!G63</f>
        <v>0</v>
      </c>
      <c r="F8" s="875" t="s">
        <v>554</v>
      </c>
      <c r="G8" s="1139" t="s">
        <v>648</v>
      </c>
      <c r="H8" s="546">
        <f>入力表!H63</f>
        <v>0</v>
      </c>
      <c r="I8" s="1140" t="s">
        <v>19</v>
      </c>
    </row>
    <row r="9" spans="1:10" ht="29.25" customHeight="1">
      <c r="B9" s="1734"/>
      <c r="C9" s="1058" t="s">
        <v>564</v>
      </c>
      <c r="D9" s="1059">
        <f>入力表!I63</f>
        <v>0</v>
      </c>
      <c r="E9" s="22" t="s">
        <v>438</v>
      </c>
      <c r="F9" s="1060"/>
      <c r="G9" s="1058"/>
      <c r="H9" s="1061"/>
      <c r="I9" s="524"/>
    </row>
    <row r="10" spans="1:10" ht="30" customHeight="1">
      <c r="B10" s="165" t="s">
        <v>29</v>
      </c>
      <c r="C10" s="426" t="s">
        <v>116</v>
      </c>
      <c r="D10" s="147" t="str">
        <f>IF(入力表!K63="○","○","－")</f>
        <v>－</v>
      </c>
      <c r="E10" s="427" t="s">
        <v>94</v>
      </c>
      <c r="F10" s="147" t="str">
        <f>IF(入力表!L63="○","○","－")</f>
        <v>－</v>
      </c>
      <c r="G10" s="428" t="s">
        <v>158</v>
      </c>
      <c r="H10" s="94" t="str">
        <f>IF(入力表!M63="○","○","－")</f>
        <v>－</v>
      </c>
      <c r="I10" s="138"/>
    </row>
    <row r="11" spans="1:10" ht="34.5" customHeight="1" thickBot="1">
      <c r="B11" s="55" t="s">
        <v>141</v>
      </c>
      <c r="C11" s="514" t="s">
        <v>105</v>
      </c>
      <c r="D11" s="1055">
        <f>入力表!N63</f>
        <v>0</v>
      </c>
      <c r="E11" s="1056" t="s">
        <v>103</v>
      </c>
      <c r="F11" s="1057">
        <f>入力表!O63</f>
        <v>0</v>
      </c>
      <c r="G11" s="1056" t="s">
        <v>37</v>
      </c>
      <c r="H11" s="1736">
        <f>入力表!P63</f>
        <v>0</v>
      </c>
      <c r="I11" s="1737"/>
    </row>
    <row r="12" spans="1:10" ht="72" customHeight="1" thickTop="1" thickBot="1">
      <c r="B12" s="291" t="s">
        <v>288</v>
      </c>
      <c r="C12" s="1741"/>
      <c r="D12" s="1742"/>
      <c r="E12" s="1742"/>
      <c r="F12" s="1742"/>
      <c r="G12" s="1742"/>
      <c r="H12" s="1742"/>
      <c r="I12" s="1743"/>
    </row>
    <row r="13" spans="1:10" ht="17.25" customHeight="1">
      <c r="B13" s="163"/>
      <c r="C13" s="22"/>
      <c r="D13" s="22"/>
      <c r="E13" s="22"/>
      <c r="F13" s="22"/>
      <c r="G13" s="22"/>
      <c r="H13" s="22"/>
      <c r="I13" s="22"/>
    </row>
    <row r="14" spans="1:10" ht="6" customHeight="1">
      <c r="B14" s="164"/>
      <c r="C14" s="22"/>
      <c r="D14" s="22"/>
      <c r="E14" s="22"/>
      <c r="F14" s="22"/>
      <c r="G14" s="22"/>
      <c r="H14" s="22"/>
      <c r="I14" s="22"/>
    </row>
    <row r="15" spans="1:10" ht="27" customHeight="1" thickBot="1">
      <c r="B15" s="59" t="s">
        <v>212</v>
      </c>
      <c r="C15" s="19"/>
      <c r="E15" s="1148" t="s">
        <v>701</v>
      </c>
      <c r="F15" s="19"/>
      <c r="G15" s="6"/>
      <c r="H15" s="6"/>
      <c r="I15" s="6"/>
      <c r="J15" s="7"/>
    </row>
    <row r="16" spans="1:10" ht="33.75" customHeight="1">
      <c r="B16" s="62" t="s">
        <v>167</v>
      </c>
      <c r="C16" s="24"/>
      <c r="D16" s="202">
        <f>入力表!F13</f>
        <v>0</v>
      </c>
      <c r="E16" s="161" t="s">
        <v>67</v>
      </c>
      <c r="F16" s="10"/>
      <c r="G16" s="24"/>
      <c r="H16" s="18"/>
      <c r="I16" s="1113"/>
      <c r="J16" s="1115"/>
    </row>
    <row r="17" spans="2:10" ht="42" customHeight="1" thickBot="1">
      <c r="B17" s="259"/>
      <c r="C17" s="1746" t="s">
        <v>142</v>
      </c>
      <c r="D17" s="1665"/>
      <c r="E17" s="1671" t="s">
        <v>143</v>
      </c>
      <c r="F17" s="1744"/>
      <c r="G17" s="1744"/>
      <c r="H17" s="1745"/>
      <c r="I17" s="1114" t="s">
        <v>18</v>
      </c>
      <c r="J17" s="1105" t="s">
        <v>705</v>
      </c>
    </row>
    <row r="18" spans="2:10" s="201" customFormat="1" ht="18" customHeight="1" thickTop="1">
      <c r="B18" s="1735" t="s">
        <v>652</v>
      </c>
      <c r="C18" s="1655"/>
      <c r="D18" s="1721"/>
      <c r="E18" s="1722"/>
      <c r="F18" s="1723"/>
      <c r="G18" s="1723"/>
      <c r="H18" s="1721"/>
      <c r="I18" s="1093"/>
      <c r="J18" s="1106"/>
    </row>
    <row r="19" spans="2:10" s="201" customFormat="1" ht="18" customHeight="1">
      <c r="B19" s="1735"/>
      <c r="C19" s="1724"/>
      <c r="D19" s="1638"/>
      <c r="E19" s="1725"/>
      <c r="F19" s="1709"/>
      <c r="G19" s="1709"/>
      <c r="H19" s="1638"/>
      <c r="I19" s="1094"/>
      <c r="J19" s="1106"/>
    </row>
    <row r="20" spans="2:10" s="201" customFormat="1" ht="18" customHeight="1">
      <c r="B20" s="1735"/>
      <c r="C20" s="1724"/>
      <c r="D20" s="1638"/>
      <c r="E20" s="1725"/>
      <c r="F20" s="1709"/>
      <c r="G20" s="1709"/>
      <c r="H20" s="1638"/>
      <c r="I20" s="1094"/>
      <c r="J20" s="1106"/>
    </row>
    <row r="21" spans="2:10" s="201" customFormat="1" ht="18" customHeight="1">
      <c r="B21" s="1735"/>
      <c r="C21" s="1724"/>
      <c r="D21" s="1638"/>
      <c r="E21" s="1725"/>
      <c r="F21" s="1709"/>
      <c r="G21" s="1709"/>
      <c r="H21" s="1638"/>
      <c r="I21" s="1094"/>
      <c r="J21" s="1106"/>
    </row>
    <row r="22" spans="2:10" s="201" customFormat="1" ht="18" customHeight="1">
      <c r="B22" s="1735"/>
      <c r="C22" s="1713"/>
      <c r="D22" s="1638"/>
      <c r="E22" s="1631"/>
      <c r="F22" s="1709"/>
      <c r="G22" s="1709"/>
      <c r="H22" s="1638"/>
      <c r="I22" s="1094"/>
      <c r="J22" s="1106"/>
    </row>
    <row r="23" spans="2:10" s="201" customFormat="1" ht="18" customHeight="1">
      <c r="B23" s="1735"/>
      <c r="C23" s="1713"/>
      <c r="D23" s="1638"/>
      <c r="E23" s="1631"/>
      <c r="F23" s="1709"/>
      <c r="G23" s="1709"/>
      <c r="H23" s="1638"/>
      <c r="I23" s="1094"/>
      <c r="J23" s="1106"/>
    </row>
    <row r="24" spans="2:10" s="201" customFormat="1" ht="18" customHeight="1">
      <c r="B24" s="1735"/>
      <c r="C24" s="1713"/>
      <c r="D24" s="1638"/>
      <c r="E24" s="1631"/>
      <c r="F24" s="1709"/>
      <c r="G24" s="1709"/>
      <c r="H24" s="1638"/>
      <c r="I24" s="1094"/>
      <c r="J24" s="1106"/>
    </row>
    <row r="25" spans="2:10" s="201" customFormat="1" ht="18" customHeight="1">
      <c r="B25" s="1735"/>
      <c r="C25" s="1713"/>
      <c r="D25" s="1638"/>
      <c r="E25" s="1631"/>
      <c r="F25" s="1709"/>
      <c r="G25" s="1709"/>
      <c r="H25" s="1638"/>
      <c r="I25" s="1094"/>
      <c r="J25" s="1106"/>
    </row>
    <row r="26" spans="2:10" s="201" customFormat="1" ht="18" customHeight="1">
      <c r="B26" s="1735"/>
      <c r="C26" s="1713"/>
      <c r="D26" s="1638"/>
      <c r="E26" s="1631"/>
      <c r="F26" s="1709"/>
      <c r="G26" s="1709"/>
      <c r="H26" s="1638"/>
      <c r="I26" s="1094"/>
      <c r="J26" s="1106"/>
    </row>
    <row r="27" spans="2:10" s="201" customFormat="1" ht="18" customHeight="1">
      <c r="B27" s="1735"/>
      <c r="C27" s="1713"/>
      <c r="D27" s="1638"/>
      <c r="E27" s="1631"/>
      <c r="F27" s="1709"/>
      <c r="G27" s="1709"/>
      <c r="H27" s="1638"/>
      <c r="I27" s="1094"/>
      <c r="J27" s="1106"/>
    </row>
    <row r="28" spans="2:10" s="201" customFormat="1" ht="18" customHeight="1">
      <c r="B28" s="1735"/>
      <c r="C28" s="1726" t="s">
        <v>382</v>
      </c>
      <c r="D28" s="1700"/>
      <c r="E28" s="1710" t="s">
        <v>383</v>
      </c>
      <c r="F28" s="1711"/>
      <c r="G28" s="1711"/>
      <c r="H28" s="1712"/>
      <c r="I28" s="1094"/>
      <c r="J28" s="1106"/>
    </row>
    <row r="29" spans="2:10" s="201" customFormat="1" ht="18" customHeight="1">
      <c r="B29" s="1735"/>
      <c r="C29" s="1699"/>
      <c r="D29" s="1700"/>
      <c r="E29" s="1714" t="s">
        <v>384</v>
      </c>
      <c r="F29" s="1715"/>
      <c r="G29" s="1715"/>
      <c r="H29" s="1716"/>
      <c r="I29" s="1094"/>
      <c r="J29" s="1106"/>
    </row>
    <row r="30" spans="2:10" s="201" customFormat="1" ht="18" customHeight="1">
      <c r="B30" s="1735"/>
      <c r="C30" s="1699"/>
      <c r="D30" s="1700"/>
      <c r="E30" s="1727" t="s">
        <v>539</v>
      </c>
      <c r="F30" s="1728"/>
      <c r="G30" s="1728"/>
      <c r="H30" s="1729"/>
      <c r="I30" s="1094"/>
      <c r="J30" s="1106"/>
    </row>
    <row r="31" spans="2:10" s="201" customFormat="1" ht="18" customHeight="1">
      <c r="B31" s="1735"/>
      <c r="C31" s="1699"/>
      <c r="D31" s="1700"/>
      <c r="E31" s="1701" t="s">
        <v>551</v>
      </c>
      <c r="F31" s="1702"/>
      <c r="G31" s="1702"/>
      <c r="H31" s="1703"/>
      <c r="I31" s="1094"/>
      <c r="J31" s="1106"/>
    </row>
    <row r="32" spans="2:10" s="201" customFormat="1" ht="18" customHeight="1">
      <c r="B32" s="1735"/>
      <c r="C32" s="1704"/>
      <c r="D32" s="1705"/>
      <c r="E32" s="1706"/>
      <c r="F32" s="1707"/>
      <c r="G32" s="1707"/>
      <c r="H32" s="1708"/>
      <c r="I32" s="1094"/>
      <c r="J32" s="1106"/>
    </row>
    <row r="33" spans="2:10" s="201" customFormat="1" ht="18" customHeight="1" thickBot="1">
      <c r="B33" s="1735"/>
      <c r="C33" s="1695" t="s">
        <v>381</v>
      </c>
      <c r="D33" s="1696"/>
      <c r="E33" s="1697" t="s">
        <v>654</v>
      </c>
      <c r="F33" s="1698"/>
      <c r="G33" s="1698"/>
      <c r="H33" s="1696"/>
      <c r="I33" s="1095"/>
      <c r="J33" s="1116"/>
    </row>
    <row r="34" spans="2:10" ht="30" customHeight="1" thickTop="1" thickBot="1">
      <c r="B34" s="260"/>
      <c r="C34" s="25"/>
      <c r="D34" s="25"/>
      <c r="E34" s="25"/>
      <c r="F34" s="25"/>
      <c r="G34" s="1730" t="s">
        <v>262</v>
      </c>
      <c r="H34" s="1731"/>
      <c r="I34" s="1117">
        <f>SUM(I18:I33)</f>
        <v>0</v>
      </c>
      <c r="J34" s="1118">
        <f>SUM(J18:J33)</f>
        <v>0</v>
      </c>
    </row>
    <row r="35" spans="2:10" ht="20.100000000000001" customHeight="1"/>
    <row r="36" spans="2:10">
      <c r="B36" s="192" t="str">
        <f>IF(I34=D16,"","＜ERROR＞就職支援時間数が一致していません！")</f>
        <v/>
      </c>
    </row>
    <row r="37" spans="2:10" ht="13.8" thickBot="1">
      <c r="B37" s="338" t="s">
        <v>292</v>
      </c>
      <c r="C37" s="3"/>
      <c r="E37" s="339"/>
      <c r="F37" s="3"/>
      <c r="G37" s="5"/>
      <c r="H37" s="5"/>
      <c r="I37" s="5"/>
    </row>
    <row r="38" spans="2:10" ht="144" customHeight="1" thickTop="1" thickBot="1">
      <c r="B38" s="1717"/>
      <c r="C38" s="1718"/>
      <c r="D38" s="1718"/>
      <c r="E38" s="1718"/>
      <c r="F38" s="1718"/>
      <c r="G38" s="1718"/>
      <c r="H38" s="1718"/>
      <c r="I38" s="1719"/>
    </row>
    <row r="39" spans="2:10" ht="13.8" thickTop="1"/>
    <row r="43" spans="2:10" ht="11.25" customHeight="1"/>
  </sheetData>
  <sheetProtection formatCells="0" formatColumns="0" formatRows="0" insertRows="0" deleteRows="0"/>
  <mergeCells count="44">
    <mergeCell ref="C23:D23"/>
    <mergeCell ref="E23:H23"/>
    <mergeCell ref="C21:D21"/>
    <mergeCell ref="E21:H21"/>
    <mergeCell ref="C22:D22"/>
    <mergeCell ref="C8:D8"/>
    <mergeCell ref="F7:G7"/>
    <mergeCell ref="C12:I12"/>
    <mergeCell ref="E17:H17"/>
    <mergeCell ref="C19:D19"/>
    <mergeCell ref="E19:H19"/>
    <mergeCell ref="C17:D17"/>
    <mergeCell ref="B38:I38"/>
    <mergeCell ref="C4:I4"/>
    <mergeCell ref="C18:D18"/>
    <mergeCell ref="E18:H18"/>
    <mergeCell ref="C25:D25"/>
    <mergeCell ref="E25:H25"/>
    <mergeCell ref="C20:D20"/>
    <mergeCell ref="E20:H20"/>
    <mergeCell ref="E26:H26"/>
    <mergeCell ref="C28:D28"/>
    <mergeCell ref="E30:H30"/>
    <mergeCell ref="C27:D27"/>
    <mergeCell ref="G34:H34"/>
    <mergeCell ref="B7:B9"/>
    <mergeCell ref="B18:B33"/>
    <mergeCell ref="H11:I11"/>
    <mergeCell ref="D3:I3"/>
    <mergeCell ref="C33:D33"/>
    <mergeCell ref="E33:H33"/>
    <mergeCell ref="C31:D31"/>
    <mergeCell ref="E31:H31"/>
    <mergeCell ref="C30:D30"/>
    <mergeCell ref="C32:D32"/>
    <mergeCell ref="E32:H32"/>
    <mergeCell ref="E24:H24"/>
    <mergeCell ref="E28:H28"/>
    <mergeCell ref="C29:D29"/>
    <mergeCell ref="C26:D26"/>
    <mergeCell ref="E27:H27"/>
    <mergeCell ref="C24:D24"/>
    <mergeCell ref="E29:H29"/>
    <mergeCell ref="E22:H22"/>
  </mergeCells>
  <phoneticPr fontId="2"/>
  <conditionalFormatting sqref="I34">
    <cfRule type="cellIs" dxfId="51" priority="2" stopIfTrue="1" operator="notBetween">
      <formula>24</formula>
      <formula>48</formula>
    </cfRule>
  </conditionalFormatting>
  <conditionalFormatting sqref="D16">
    <cfRule type="cellIs" dxfId="50" priority="3" stopIfTrue="1" operator="notBetween">
      <formula>24</formula>
      <formula>48</formula>
    </cfRule>
    <cfRule type="cellIs" dxfId="49" priority="4" stopIfTrue="1" operator="notEqual">
      <formula>$I$34</formula>
    </cfRule>
  </conditionalFormatting>
  <dataValidations count="2">
    <dataValidation type="list" allowBlank="1" showInputMessage="1" showErrorMessage="1" sqref="E31:H31" xr:uid="{00000000-0002-0000-0900-000000000000}">
      <formula1>"就職支援時間内に実施,放課後等時間外実施の場合有,放課後等時間外を含めて実施,放課後等時間外に実施"</formula1>
    </dataValidation>
    <dataValidation type="custom" allowBlank="1" showInputMessage="1" showErrorMessage="1" sqref="H9:H10 C4:I4 G6 D6:D7 B36 I34 F10:F11 H11:I11 D16 H7 D3 D9:D11" xr:uid="{00000000-0002-0000-0900-000001000000}">
      <formula1>""</formula1>
    </dataValidation>
  </dataValidations>
  <pageMargins left="0.39370078740157483" right="0.39370078740157483" top="0.59055118110236227" bottom="0.59055118110236227" header="0.39370078740157483" footer="0.31496062992125984"/>
  <pageSetup paperSize="9" scale="95" orientation="portrait" r:id="rId1"/>
  <headerFooter alignWithMargins="0">
    <oddHeader>&amp;R&amp;10&amp;F</oddHeader>
  </headerFooter>
  <rowBreaks count="1" manualBreakCount="1">
    <brk id="36" max="10" man="1"/>
  </rowBreaks>
  <colBreaks count="1" manualBreakCount="1">
    <brk id="10"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75"/>
  <sheetViews>
    <sheetView showZeros="0" view="pageBreakPreview" zoomScale="70" zoomScaleNormal="100" zoomScaleSheetLayoutView="70" workbookViewId="0">
      <selection activeCell="L26" sqref="L26"/>
    </sheetView>
  </sheetViews>
  <sheetFormatPr defaultRowHeight="13.2"/>
  <cols>
    <col min="1" max="1" width="5.21875" customWidth="1"/>
    <col min="2" max="2" width="15.6640625" customWidth="1"/>
    <col min="3" max="3" width="5.6640625" customWidth="1"/>
    <col min="4" max="6" width="4.6640625" customWidth="1"/>
    <col min="7" max="7" width="26.6640625" customWidth="1"/>
    <col min="8" max="14" width="8.6640625" customWidth="1"/>
    <col min="15" max="15" width="26.33203125" customWidth="1"/>
    <col min="16" max="17" width="5.109375" customWidth="1"/>
    <col min="26" max="26" width="19.77734375" customWidth="1"/>
    <col min="28" max="28" width="15.88671875" customWidth="1"/>
  </cols>
  <sheetData>
    <row r="1" spans="1:30" ht="28.5" customHeight="1">
      <c r="A1" s="56" t="s">
        <v>229</v>
      </c>
      <c r="C1" s="56"/>
      <c r="D1" s="56"/>
      <c r="E1" s="56"/>
      <c r="F1" s="56"/>
      <c r="G1" s="56"/>
      <c r="H1" s="56"/>
      <c r="I1" s="881"/>
      <c r="J1" s="881"/>
      <c r="K1" s="56"/>
      <c r="L1" s="56"/>
      <c r="M1" s="56"/>
      <c r="N1" s="56"/>
      <c r="O1" s="56"/>
      <c r="P1" s="56"/>
      <c r="Q1" s="56"/>
    </row>
    <row r="2" spans="1:30" ht="9" customHeight="1">
      <c r="B2" s="56"/>
      <c r="C2" s="56"/>
      <c r="D2" s="56"/>
      <c r="E2" s="56"/>
      <c r="F2" s="56"/>
      <c r="G2" s="56"/>
      <c r="H2" s="56"/>
      <c r="I2" s="56"/>
      <c r="J2" s="56"/>
      <c r="K2" s="56"/>
      <c r="L2" s="56"/>
      <c r="M2" s="56"/>
      <c r="N2" s="56"/>
      <c r="O2" s="56"/>
      <c r="P2" s="56"/>
      <c r="Q2" s="56"/>
      <c r="R2" s="56"/>
      <c r="S2" s="56"/>
    </row>
    <row r="3" spans="1:30" ht="18" customHeight="1">
      <c r="B3" s="1019" t="s">
        <v>169</v>
      </c>
      <c r="C3" s="1751">
        <f>入力表!D63</f>
        <v>0</v>
      </c>
      <c r="D3" s="1751"/>
      <c r="E3" s="123" t="s">
        <v>19</v>
      </c>
      <c r="G3" s="20"/>
      <c r="H3" s="20"/>
      <c r="I3" s="20"/>
      <c r="J3" s="383"/>
      <c r="K3" s="20"/>
      <c r="L3" s="1049"/>
      <c r="M3" s="856"/>
      <c r="N3" s="8" t="s">
        <v>232</v>
      </c>
      <c r="O3" s="1752">
        <f>入力表!C53</f>
        <v>0</v>
      </c>
      <c r="P3" s="1752"/>
      <c r="Q3" s="1752"/>
      <c r="R3" s="20"/>
      <c r="S3" s="20"/>
    </row>
    <row r="4" spans="1:30" ht="18" customHeight="1">
      <c r="G4" s="1"/>
      <c r="N4" s="8" t="s">
        <v>30</v>
      </c>
      <c r="O4" s="1753">
        <f>入力表!G7</f>
        <v>0</v>
      </c>
      <c r="P4" s="1753"/>
      <c r="Q4" s="1753"/>
    </row>
    <row r="5" spans="1:30" ht="9" customHeight="1">
      <c r="G5" s="1"/>
      <c r="N5" s="8"/>
      <c r="O5" s="9"/>
      <c r="P5" s="9"/>
      <c r="Q5" s="9"/>
    </row>
    <row r="6" spans="1:30" ht="16.5" customHeight="1" thickBot="1">
      <c r="B6" s="168" t="s">
        <v>231</v>
      </c>
    </row>
    <row r="7" spans="1:30" s="1" customFormat="1" ht="27" customHeight="1" thickTop="1">
      <c r="A7" s="1608" t="s">
        <v>358</v>
      </c>
      <c r="B7" s="1623" t="s">
        <v>47</v>
      </c>
      <c r="C7" s="1613" t="s">
        <v>243</v>
      </c>
      <c r="D7" s="1611" t="s">
        <v>267</v>
      </c>
      <c r="E7" s="1748"/>
      <c r="F7" s="1612"/>
      <c r="G7" s="1625" t="s">
        <v>49</v>
      </c>
      <c r="H7" s="1754" t="s">
        <v>148</v>
      </c>
      <c r="I7" s="1755"/>
      <c r="J7" s="1749" t="s">
        <v>134</v>
      </c>
      <c r="K7" s="1749"/>
      <c r="L7" s="1621"/>
      <c r="M7" s="1749"/>
      <c r="N7" s="1750"/>
      <c r="O7" s="1756" t="s">
        <v>228</v>
      </c>
      <c r="P7" s="1611" t="s">
        <v>26</v>
      </c>
      <c r="Q7" s="1617"/>
    </row>
    <row r="8" spans="1:30" s="1" customFormat="1" ht="40.5" customHeight="1" thickBot="1">
      <c r="A8" s="1609"/>
      <c r="B8" s="1624"/>
      <c r="C8" s="1614"/>
      <c r="D8" s="183" t="s">
        <v>145</v>
      </c>
      <c r="E8" s="184" t="s">
        <v>146</v>
      </c>
      <c r="F8" s="185" t="s">
        <v>147</v>
      </c>
      <c r="G8" s="1614"/>
      <c r="H8" s="181" t="s">
        <v>368</v>
      </c>
      <c r="I8" s="171" t="s">
        <v>254</v>
      </c>
      <c r="J8" s="884" t="s">
        <v>557</v>
      </c>
      <c r="K8" s="878" t="s">
        <v>555</v>
      </c>
      <c r="L8" s="1141" t="s">
        <v>649</v>
      </c>
      <c r="M8" s="879" t="s">
        <v>559</v>
      </c>
      <c r="N8" s="880" t="s">
        <v>561</v>
      </c>
      <c r="O8" s="1616"/>
      <c r="P8" s="189" t="s">
        <v>10</v>
      </c>
      <c r="Q8" s="182" t="s">
        <v>37</v>
      </c>
      <c r="S8" s="1031"/>
      <c r="AB8" s="1034"/>
      <c r="AC8" s="1034" t="s">
        <v>638</v>
      </c>
      <c r="AD8" s="1034" t="s">
        <v>635</v>
      </c>
    </row>
    <row r="9" spans="1:30" s="1" customFormat="1" ht="24.9" customHeight="1" thickTop="1">
      <c r="A9" s="175"/>
      <c r="B9" s="389" t="s">
        <v>492</v>
      </c>
      <c r="C9" s="384">
        <v>40</v>
      </c>
      <c r="D9" s="385" t="s">
        <v>293</v>
      </c>
      <c r="E9" s="386"/>
      <c r="F9" s="387"/>
      <c r="G9" s="384" t="s">
        <v>144</v>
      </c>
      <c r="H9" s="830" t="s">
        <v>137</v>
      </c>
      <c r="I9" s="831" t="s">
        <v>138</v>
      </c>
      <c r="J9" s="830" t="s">
        <v>357</v>
      </c>
      <c r="K9" s="1166" t="s">
        <v>135</v>
      </c>
      <c r="L9" s="410"/>
      <c r="M9" s="824"/>
      <c r="N9" s="834"/>
      <c r="O9" s="519" t="s">
        <v>580</v>
      </c>
      <c r="P9" s="390" t="s">
        <v>294</v>
      </c>
      <c r="Q9" s="391"/>
      <c r="R9" s="340"/>
      <c r="S9" s="1033" t="str">
        <f>IF(AC9=AD9,"","＜ERROR＞入力表の就職支援担当者数と一致していません！")</f>
        <v/>
      </c>
      <c r="T9" s="1020"/>
      <c r="U9" s="340"/>
      <c r="V9" s="340"/>
      <c r="W9" s="340"/>
      <c r="X9" s="340"/>
      <c r="Y9" s="340"/>
      <c r="AB9" s="1036" t="s">
        <v>639</v>
      </c>
      <c r="AC9" s="1034">
        <f>入力表!D63</f>
        <v>0</v>
      </c>
      <c r="AD9" s="1034">
        <f>COUNTIF(B12:B61,"*")</f>
        <v>0</v>
      </c>
    </row>
    <row r="10" spans="1:30" s="1" customFormat="1" ht="24.9" customHeight="1">
      <c r="A10" s="429"/>
      <c r="B10" s="395" t="s">
        <v>295</v>
      </c>
      <c r="C10" s="392">
        <v>56</v>
      </c>
      <c r="D10" s="393"/>
      <c r="E10" s="394"/>
      <c r="F10" s="395" t="s">
        <v>296</v>
      </c>
      <c r="G10" s="392" t="s">
        <v>297</v>
      </c>
      <c r="H10" s="396" t="s">
        <v>298</v>
      </c>
      <c r="I10" s="397" t="s">
        <v>299</v>
      </c>
      <c r="J10" s="396"/>
      <c r="K10" s="1167"/>
      <c r="L10" s="398" t="s">
        <v>655</v>
      </c>
      <c r="M10" s="825"/>
      <c r="N10" s="835"/>
      <c r="O10" s="708" t="s">
        <v>656</v>
      </c>
      <c r="P10" s="399"/>
      <c r="Q10" s="400" t="s">
        <v>300</v>
      </c>
      <c r="R10" s="340"/>
      <c r="S10" s="1033" t="str">
        <f>IF(AC10=AD10,"","＜ERROR＞入力表のキャリアコンサルタント（国家資格）人数と一致していません！")</f>
        <v/>
      </c>
      <c r="T10" s="1021"/>
      <c r="U10" s="1022"/>
      <c r="V10" s="340"/>
      <c r="W10" s="340"/>
      <c r="X10" s="340"/>
      <c r="Y10" s="340"/>
      <c r="AB10" s="1036" t="s">
        <v>642</v>
      </c>
      <c r="AC10" s="1034">
        <f>入力表!E63</f>
        <v>0</v>
      </c>
      <c r="AD10" s="1034">
        <f>COUNTIF(J12:J61,"○")</f>
        <v>0</v>
      </c>
    </row>
    <row r="11" spans="1:30" s="1" customFormat="1" ht="24.9" customHeight="1" thickBot="1">
      <c r="A11" s="430"/>
      <c r="B11" s="404" t="s">
        <v>301</v>
      </c>
      <c r="C11" s="401">
        <v>38</v>
      </c>
      <c r="D11" s="402" t="s">
        <v>135</v>
      </c>
      <c r="E11" s="403"/>
      <c r="F11" s="404"/>
      <c r="G11" s="401" t="s">
        <v>302</v>
      </c>
      <c r="H11" s="405" t="s">
        <v>303</v>
      </c>
      <c r="I11" s="832" t="s">
        <v>304</v>
      </c>
      <c r="J11" s="405"/>
      <c r="K11" s="1168"/>
      <c r="L11" s="882"/>
      <c r="M11" s="826"/>
      <c r="N11" s="836" t="s">
        <v>556</v>
      </c>
      <c r="O11" s="520" t="s">
        <v>305</v>
      </c>
      <c r="P11" s="406" t="s">
        <v>306</v>
      </c>
      <c r="Q11" s="407"/>
      <c r="R11" s="340"/>
      <c r="S11" s="1033" t="str">
        <f>IF(AC11=AD11,"","＜ERROR＞入力表のジョブ・カード作成アドバイザー人数と一致していません！")</f>
        <v/>
      </c>
      <c r="T11" s="1022"/>
      <c r="U11" s="340"/>
      <c r="V11" s="340"/>
      <c r="W11" s="340"/>
      <c r="X11" s="340"/>
      <c r="Y11" s="340"/>
      <c r="AB11" s="1036" t="s">
        <v>641</v>
      </c>
      <c r="AC11" s="1034">
        <f>入力表!G63</f>
        <v>0</v>
      </c>
      <c r="AD11" s="1034">
        <f>COUNTIF(K12:K61,"○")</f>
        <v>0</v>
      </c>
    </row>
    <row r="12" spans="1:30" s="201" customFormat="1" ht="30" customHeight="1" thickTop="1">
      <c r="A12" s="441">
        <v>1</v>
      </c>
      <c r="B12" s="471"/>
      <c r="C12" s="194"/>
      <c r="D12" s="476"/>
      <c r="E12" s="481"/>
      <c r="F12" s="286"/>
      <c r="G12" s="195"/>
      <c r="H12" s="1000"/>
      <c r="I12" s="934"/>
      <c r="J12" s="885"/>
      <c r="K12" s="1169"/>
      <c r="L12" s="883"/>
      <c r="M12" s="827"/>
      <c r="N12" s="837"/>
      <c r="O12" s="195"/>
      <c r="P12" s="285"/>
      <c r="Q12" s="483"/>
      <c r="S12" s="1152" t="str">
        <f>IF(AC11=AD11,"","＜ERROR＞入力表のキャリアコンサルティング技能士１級又は２級人数と一致していません！")</f>
        <v/>
      </c>
      <c r="T12" s="434"/>
      <c r="U12" s="434"/>
      <c r="V12" s="434"/>
      <c r="W12" s="434"/>
      <c r="X12" s="739"/>
      <c r="Y12" s="434"/>
      <c r="AB12" s="1065" t="s">
        <v>647</v>
      </c>
      <c r="AC12" s="1034">
        <f>入力表!H63</f>
        <v>0</v>
      </c>
      <c r="AD12" s="1034">
        <f>COUNTIF(L12:L61,"○")</f>
        <v>0</v>
      </c>
    </row>
    <row r="13" spans="1:30" s="201" customFormat="1" ht="30" customHeight="1">
      <c r="A13" s="437">
        <v>2</v>
      </c>
      <c r="B13" s="472"/>
      <c r="C13" s="196"/>
      <c r="D13" s="474"/>
      <c r="E13" s="218"/>
      <c r="F13" s="215"/>
      <c r="G13" s="197"/>
      <c r="H13" s="935"/>
      <c r="I13" s="936"/>
      <c r="J13" s="886"/>
      <c r="K13" s="1170"/>
      <c r="L13" s="840"/>
      <c r="M13" s="833"/>
      <c r="N13" s="838"/>
      <c r="O13" s="197"/>
      <c r="P13" s="214"/>
      <c r="Q13" s="219"/>
      <c r="S13" s="1033" t="str">
        <f>IF(AC13=AD13,"","＜ERROR＞入力表のその他関連資格者数と一致していません！")</f>
        <v/>
      </c>
      <c r="T13" s="434"/>
      <c r="U13" s="434"/>
      <c r="V13" s="434"/>
      <c r="W13" s="434"/>
      <c r="X13" s="434"/>
      <c r="Y13" s="434"/>
      <c r="AB13" s="1036" t="s">
        <v>558</v>
      </c>
      <c r="AC13" s="1034">
        <f>入力表!I63</f>
        <v>0</v>
      </c>
      <c r="AD13" s="1034">
        <f>COUNTIF(M12:M61,"○")</f>
        <v>0</v>
      </c>
    </row>
    <row r="14" spans="1:30" s="201" customFormat="1" ht="30" customHeight="1">
      <c r="A14" s="437">
        <v>3</v>
      </c>
      <c r="B14" s="472"/>
      <c r="C14" s="196"/>
      <c r="D14" s="474"/>
      <c r="E14" s="218"/>
      <c r="F14" s="215"/>
      <c r="G14" s="197"/>
      <c r="H14" s="935"/>
      <c r="I14" s="936"/>
      <c r="J14" s="217"/>
      <c r="K14" s="828"/>
      <c r="L14" s="828"/>
      <c r="M14" s="828"/>
      <c r="N14" s="841"/>
      <c r="O14" s="197"/>
      <c r="P14" s="214"/>
      <c r="Q14" s="219"/>
      <c r="S14" s="1033" t="str">
        <f>IF(AC14=AD14,"","＜ERROR＞入力表の関連資格なし人数と一致していません！")</f>
        <v/>
      </c>
      <c r="AB14" s="1037" t="s">
        <v>637</v>
      </c>
      <c r="AC14" s="1035">
        <f>入力表!J63</f>
        <v>0</v>
      </c>
      <c r="AD14" s="1035">
        <f>COUNTIF(N12:N61,"○")</f>
        <v>0</v>
      </c>
    </row>
    <row r="15" spans="1:30" s="201" customFormat="1" ht="30" customHeight="1">
      <c r="A15" s="437">
        <v>4</v>
      </c>
      <c r="B15" s="472"/>
      <c r="C15" s="196"/>
      <c r="D15" s="474"/>
      <c r="E15" s="218"/>
      <c r="F15" s="215"/>
      <c r="G15" s="197"/>
      <c r="H15" s="935"/>
      <c r="I15" s="936"/>
      <c r="J15" s="217"/>
      <c r="K15" s="828"/>
      <c r="L15" s="828"/>
      <c r="M15" s="828"/>
      <c r="N15" s="838"/>
      <c r="O15" s="197"/>
      <c r="P15" s="214"/>
      <c r="Q15" s="219"/>
    </row>
    <row r="16" spans="1:30" s="201" customFormat="1" ht="30" customHeight="1">
      <c r="A16" s="437">
        <v>5</v>
      </c>
      <c r="B16" s="215"/>
      <c r="C16" s="196"/>
      <c r="D16" s="474"/>
      <c r="E16" s="218"/>
      <c r="F16" s="215"/>
      <c r="G16" s="197"/>
      <c r="H16" s="935"/>
      <c r="I16" s="936"/>
      <c r="J16" s="217"/>
      <c r="K16" s="828"/>
      <c r="L16" s="828"/>
      <c r="M16" s="828"/>
      <c r="N16" s="838"/>
      <c r="O16" s="197"/>
      <c r="P16" s="214"/>
      <c r="Q16" s="219"/>
    </row>
    <row r="17" spans="1:30" s="201" customFormat="1" ht="30" customHeight="1">
      <c r="A17" s="437">
        <v>6</v>
      </c>
      <c r="B17" s="215"/>
      <c r="C17" s="196"/>
      <c r="D17" s="474"/>
      <c r="E17" s="218"/>
      <c r="F17" s="215"/>
      <c r="G17" s="197"/>
      <c r="H17" s="935"/>
      <c r="I17" s="936"/>
      <c r="J17" s="217"/>
      <c r="K17" s="828"/>
      <c r="L17" s="828"/>
      <c r="M17" s="828"/>
      <c r="N17" s="838"/>
      <c r="O17" s="197"/>
      <c r="P17" s="214"/>
      <c r="Q17" s="219"/>
    </row>
    <row r="18" spans="1:30" s="201" customFormat="1" ht="30" customHeight="1">
      <c r="A18" s="437">
        <v>7</v>
      </c>
      <c r="B18" s="215"/>
      <c r="C18" s="196"/>
      <c r="D18" s="474"/>
      <c r="E18" s="218"/>
      <c r="F18" s="215"/>
      <c r="G18" s="197"/>
      <c r="H18" s="935"/>
      <c r="I18" s="936"/>
      <c r="J18" s="217"/>
      <c r="K18" s="833"/>
      <c r="L18" s="833"/>
      <c r="M18" s="833"/>
      <c r="N18" s="838"/>
      <c r="O18" s="197"/>
      <c r="P18" s="214"/>
      <c r="Q18" s="219"/>
    </row>
    <row r="19" spans="1:30" s="201" customFormat="1" ht="30" customHeight="1">
      <c r="A19" s="437">
        <v>8</v>
      </c>
      <c r="B19" s="215"/>
      <c r="C19" s="196"/>
      <c r="D19" s="474"/>
      <c r="E19" s="218"/>
      <c r="F19" s="215"/>
      <c r="G19" s="197"/>
      <c r="H19" s="935"/>
      <c r="I19" s="936"/>
      <c r="J19" s="217"/>
      <c r="K19" s="833"/>
      <c r="L19" s="833"/>
      <c r="M19" s="833"/>
      <c r="N19" s="838"/>
      <c r="O19" s="197"/>
      <c r="P19" s="214"/>
      <c r="Q19" s="219"/>
    </row>
    <row r="20" spans="1:30" s="201" customFormat="1" ht="30" customHeight="1">
      <c r="A20" s="437">
        <v>9</v>
      </c>
      <c r="B20" s="215"/>
      <c r="C20" s="196"/>
      <c r="D20" s="474"/>
      <c r="E20" s="218"/>
      <c r="F20" s="215"/>
      <c r="G20" s="197"/>
      <c r="H20" s="935"/>
      <c r="I20" s="936"/>
      <c r="J20" s="217"/>
      <c r="K20" s="833"/>
      <c r="L20" s="833"/>
      <c r="M20" s="833"/>
      <c r="N20" s="838"/>
      <c r="O20" s="197"/>
      <c r="P20" s="214"/>
      <c r="Q20" s="219"/>
    </row>
    <row r="21" spans="1:30" s="201" customFormat="1" ht="30" customHeight="1">
      <c r="A21" s="437">
        <v>10</v>
      </c>
      <c r="B21" s="215"/>
      <c r="C21" s="196"/>
      <c r="D21" s="474"/>
      <c r="E21" s="218"/>
      <c r="F21" s="215"/>
      <c r="G21" s="197"/>
      <c r="H21" s="935"/>
      <c r="I21" s="936"/>
      <c r="J21" s="217"/>
      <c r="K21" s="833"/>
      <c r="L21" s="833"/>
      <c r="M21" s="833"/>
      <c r="N21" s="838"/>
      <c r="O21" s="197"/>
      <c r="P21" s="214"/>
      <c r="Q21" s="219"/>
    </row>
    <row r="22" spans="1:30" s="26" customFormat="1" ht="30" customHeight="1">
      <c r="A22" s="437">
        <v>11</v>
      </c>
      <c r="B22" s="215"/>
      <c r="C22" s="196"/>
      <c r="D22" s="474"/>
      <c r="E22" s="218"/>
      <c r="F22" s="215"/>
      <c r="G22" s="197"/>
      <c r="H22" s="935"/>
      <c r="I22" s="936"/>
      <c r="J22" s="217"/>
      <c r="K22" s="833"/>
      <c r="L22" s="833"/>
      <c r="M22" s="833"/>
      <c r="N22" s="838"/>
      <c r="O22" s="197"/>
      <c r="P22" s="214"/>
      <c r="Q22" s="219"/>
      <c r="AB22" s="201"/>
      <c r="AC22" s="201"/>
      <c r="AD22" s="201"/>
    </row>
    <row r="23" spans="1:30" ht="30" customHeight="1">
      <c r="A23" s="437">
        <v>12</v>
      </c>
      <c r="B23" s="215"/>
      <c r="C23" s="196"/>
      <c r="D23" s="474"/>
      <c r="E23" s="218"/>
      <c r="F23" s="215"/>
      <c r="G23" s="197"/>
      <c r="H23" s="935"/>
      <c r="I23" s="936"/>
      <c r="J23" s="217"/>
      <c r="K23" s="833"/>
      <c r="L23" s="833"/>
      <c r="M23" s="833"/>
      <c r="N23" s="838"/>
      <c r="O23" s="197"/>
      <c r="P23" s="214"/>
      <c r="Q23" s="219"/>
      <c r="AB23" s="201"/>
      <c r="AC23" s="201"/>
      <c r="AD23" s="201"/>
    </row>
    <row r="24" spans="1:30" ht="30" customHeight="1">
      <c r="A24" s="437">
        <v>13</v>
      </c>
      <c r="B24" s="215"/>
      <c r="C24" s="196"/>
      <c r="D24" s="474"/>
      <c r="E24" s="218"/>
      <c r="F24" s="215"/>
      <c r="G24" s="197"/>
      <c r="H24" s="935"/>
      <c r="I24" s="936"/>
      <c r="J24" s="217"/>
      <c r="K24" s="833"/>
      <c r="L24" s="833"/>
      <c r="M24" s="833"/>
      <c r="N24" s="838"/>
      <c r="O24" s="197"/>
      <c r="P24" s="214"/>
      <c r="Q24" s="219"/>
      <c r="AB24" s="26"/>
      <c r="AC24" s="26"/>
      <c r="AD24" s="26"/>
    </row>
    <row r="25" spans="1:30" ht="30" customHeight="1">
      <c r="A25" s="437">
        <v>14</v>
      </c>
      <c r="B25" s="215"/>
      <c r="C25" s="196"/>
      <c r="D25" s="474"/>
      <c r="E25" s="218"/>
      <c r="F25" s="215"/>
      <c r="G25" s="197"/>
      <c r="H25" s="935"/>
      <c r="I25" s="936"/>
      <c r="J25" s="217"/>
      <c r="K25" s="833"/>
      <c r="L25" s="833"/>
      <c r="M25" s="833"/>
      <c r="N25" s="838"/>
      <c r="O25" s="197"/>
      <c r="P25" s="214"/>
      <c r="Q25" s="219"/>
    </row>
    <row r="26" spans="1:30" ht="30" customHeight="1">
      <c r="A26" s="437">
        <v>15</v>
      </c>
      <c r="B26" s="215"/>
      <c r="C26" s="196"/>
      <c r="D26" s="474"/>
      <c r="E26" s="218"/>
      <c r="F26" s="215"/>
      <c r="G26" s="197"/>
      <c r="H26" s="935"/>
      <c r="I26" s="936"/>
      <c r="J26" s="217"/>
      <c r="K26" s="833"/>
      <c r="L26" s="833"/>
      <c r="M26" s="833"/>
      <c r="N26" s="838"/>
      <c r="O26" s="197"/>
      <c r="P26" s="214"/>
      <c r="Q26" s="219"/>
    </row>
    <row r="27" spans="1:30" ht="30" customHeight="1">
      <c r="A27" s="437">
        <v>16</v>
      </c>
      <c r="B27" s="215"/>
      <c r="C27" s="196"/>
      <c r="D27" s="474"/>
      <c r="E27" s="218"/>
      <c r="F27" s="215"/>
      <c r="G27" s="197"/>
      <c r="H27" s="935"/>
      <c r="I27" s="936"/>
      <c r="J27" s="217"/>
      <c r="K27" s="833"/>
      <c r="L27" s="833"/>
      <c r="M27" s="833"/>
      <c r="N27" s="838"/>
      <c r="O27" s="197"/>
      <c r="P27" s="214"/>
      <c r="Q27" s="219"/>
    </row>
    <row r="28" spans="1:30" ht="30" customHeight="1">
      <c r="A28" s="437">
        <v>17</v>
      </c>
      <c r="B28" s="215"/>
      <c r="C28" s="196"/>
      <c r="D28" s="474"/>
      <c r="E28" s="218"/>
      <c r="F28" s="215"/>
      <c r="G28" s="197"/>
      <c r="H28" s="935"/>
      <c r="I28" s="936"/>
      <c r="J28" s="217"/>
      <c r="K28" s="833"/>
      <c r="L28" s="833"/>
      <c r="M28" s="833"/>
      <c r="N28" s="838"/>
      <c r="O28" s="197"/>
      <c r="P28" s="214"/>
      <c r="Q28" s="219"/>
    </row>
    <row r="29" spans="1:30" ht="30" customHeight="1">
      <c r="A29" s="437">
        <v>18</v>
      </c>
      <c r="B29" s="215"/>
      <c r="C29" s="196"/>
      <c r="D29" s="474"/>
      <c r="E29" s="218"/>
      <c r="F29" s="215"/>
      <c r="G29" s="197"/>
      <c r="H29" s="935"/>
      <c r="I29" s="936"/>
      <c r="J29" s="217"/>
      <c r="K29" s="833"/>
      <c r="L29" s="833"/>
      <c r="M29" s="833"/>
      <c r="N29" s="838"/>
      <c r="O29" s="197"/>
      <c r="P29" s="214"/>
      <c r="Q29" s="219"/>
    </row>
    <row r="30" spans="1:30" ht="30" customHeight="1">
      <c r="A30" s="437">
        <v>19</v>
      </c>
      <c r="B30" s="215"/>
      <c r="C30" s="196"/>
      <c r="D30" s="474"/>
      <c r="E30" s="218"/>
      <c r="F30" s="215"/>
      <c r="G30" s="197"/>
      <c r="H30" s="935"/>
      <c r="I30" s="936"/>
      <c r="J30" s="217"/>
      <c r="K30" s="833"/>
      <c r="L30" s="833"/>
      <c r="M30" s="833"/>
      <c r="N30" s="838"/>
      <c r="O30" s="197"/>
      <c r="P30" s="214"/>
      <c r="Q30" s="219"/>
    </row>
    <row r="31" spans="1:30" ht="30" customHeight="1">
      <c r="A31" s="437">
        <v>20</v>
      </c>
      <c r="B31" s="215"/>
      <c r="C31" s="196"/>
      <c r="D31" s="474"/>
      <c r="E31" s="218"/>
      <c r="F31" s="215"/>
      <c r="G31" s="197"/>
      <c r="H31" s="935"/>
      <c r="I31" s="936"/>
      <c r="J31" s="217"/>
      <c r="K31" s="833"/>
      <c r="L31" s="833"/>
      <c r="M31" s="833"/>
      <c r="N31" s="838"/>
      <c r="O31" s="197"/>
      <c r="P31" s="214"/>
      <c r="Q31" s="219"/>
    </row>
    <row r="32" spans="1:30" ht="30" customHeight="1">
      <c r="A32" s="437">
        <v>21</v>
      </c>
      <c r="B32" s="215"/>
      <c r="C32" s="196"/>
      <c r="D32" s="474"/>
      <c r="E32" s="218"/>
      <c r="F32" s="215"/>
      <c r="G32" s="197"/>
      <c r="H32" s="935"/>
      <c r="I32" s="936"/>
      <c r="J32" s="217"/>
      <c r="K32" s="833"/>
      <c r="L32" s="833"/>
      <c r="M32" s="833"/>
      <c r="N32" s="838"/>
      <c r="O32" s="197"/>
      <c r="P32" s="214"/>
      <c r="Q32" s="219"/>
    </row>
    <row r="33" spans="1:17" ht="30" customHeight="1">
      <c r="A33" s="437">
        <v>22</v>
      </c>
      <c r="B33" s="215"/>
      <c r="C33" s="196"/>
      <c r="D33" s="474"/>
      <c r="E33" s="218"/>
      <c r="F33" s="215"/>
      <c r="G33" s="197"/>
      <c r="H33" s="935"/>
      <c r="I33" s="936"/>
      <c r="J33" s="217"/>
      <c r="K33" s="833"/>
      <c r="L33" s="833"/>
      <c r="M33" s="833"/>
      <c r="N33" s="838"/>
      <c r="O33" s="197"/>
      <c r="P33" s="214"/>
      <c r="Q33" s="219"/>
    </row>
    <row r="34" spans="1:17" ht="30" customHeight="1">
      <c r="A34" s="437">
        <v>23</v>
      </c>
      <c r="B34" s="215"/>
      <c r="C34" s="196"/>
      <c r="D34" s="474"/>
      <c r="E34" s="218"/>
      <c r="F34" s="215"/>
      <c r="G34" s="197"/>
      <c r="H34" s="935"/>
      <c r="I34" s="936"/>
      <c r="J34" s="217"/>
      <c r="K34" s="833"/>
      <c r="L34" s="833"/>
      <c r="M34" s="833"/>
      <c r="N34" s="838"/>
      <c r="O34" s="197"/>
      <c r="P34" s="214"/>
      <c r="Q34" s="219"/>
    </row>
    <row r="35" spans="1:17" ht="30" customHeight="1">
      <c r="A35" s="437">
        <v>24</v>
      </c>
      <c r="B35" s="215"/>
      <c r="C35" s="196"/>
      <c r="D35" s="474"/>
      <c r="E35" s="218"/>
      <c r="F35" s="215"/>
      <c r="G35" s="197"/>
      <c r="H35" s="935"/>
      <c r="I35" s="936"/>
      <c r="J35" s="217"/>
      <c r="K35" s="833"/>
      <c r="L35" s="833"/>
      <c r="M35" s="833"/>
      <c r="N35" s="838"/>
      <c r="O35" s="197"/>
      <c r="P35" s="214"/>
      <c r="Q35" s="219"/>
    </row>
    <row r="36" spans="1:17" ht="30" customHeight="1">
      <c r="A36" s="437">
        <v>25</v>
      </c>
      <c r="B36" s="215"/>
      <c r="C36" s="196"/>
      <c r="D36" s="474"/>
      <c r="E36" s="218"/>
      <c r="F36" s="215"/>
      <c r="G36" s="197"/>
      <c r="H36" s="935"/>
      <c r="I36" s="936"/>
      <c r="J36" s="217"/>
      <c r="K36" s="833"/>
      <c r="L36" s="833"/>
      <c r="M36" s="833"/>
      <c r="N36" s="838"/>
      <c r="O36" s="197"/>
      <c r="P36" s="214"/>
      <c r="Q36" s="219"/>
    </row>
    <row r="37" spans="1:17" ht="30" customHeight="1">
      <c r="A37" s="437">
        <v>26</v>
      </c>
      <c r="B37" s="215"/>
      <c r="C37" s="196"/>
      <c r="D37" s="474"/>
      <c r="E37" s="218"/>
      <c r="F37" s="215"/>
      <c r="G37" s="197"/>
      <c r="H37" s="935"/>
      <c r="I37" s="936"/>
      <c r="J37" s="217"/>
      <c r="K37" s="833"/>
      <c r="L37" s="833"/>
      <c r="M37" s="833"/>
      <c r="N37" s="838"/>
      <c r="O37" s="197"/>
      <c r="P37" s="214"/>
      <c r="Q37" s="219"/>
    </row>
    <row r="38" spans="1:17" ht="30" customHeight="1">
      <c r="A38" s="437">
        <v>27</v>
      </c>
      <c r="B38" s="215"/>
      <c r="C38" s="196"/>
      <c r="D38" s="474"/>
      <c r="E38" s="218"/>
      <c r="F38" s="215"/>
      <c r="G38" s="197"/>
      <c r="H38" s="935"/>
      <c r="I38" s="936"/>
      <c r="J38" s="217"/>
      <c r="K38" s="833"/>
      <c r="L38" s="833"/>
      <c r="M38" s="833"/>
      <c r="N38" s="838"/>
      <c r="O38" s="197"/>
      <c r="P38" s="214"/>
      <c r="Q38" s="219"/>
    </row>
    <row r="39" spans="1:17" ht="30" customHeight="1">
      <c r="A39" s="437">
        <v>28</v>
      </c>
      <c r="B39" s="215"/>
      <c r="C39" s="196"/>
      <c r="D39" s="474"/>
      <c r="E39" s="218"/>
      <c r="F39" s="215"/>
      <c r="G39" s="197"/>
      <c r="H39" s="935"/>
      <c r="I39" s="936"/>
      <c r="J39" s="217"/>
      <c r="K39" s="833"/>
      <c r="L39" s="833"/>
      <c r="M39" s="833"/>
      <c r="N39" s="838"/>
      <c r="O39" s="197"/>
      <c r="P39" s="214"/>
      <c r="Q39" s="219"/>
    </row>
    <row r="40" spans="1:17" ht="30" customHeight="1">
      <c r="A40" s="437">
        <v>29</v>
      </c>
      <c r="B40" s="215"/>
      <c r="C40" s="196"/>
      <c r="D40" s="474"/>
      <c r="E40" s="218"/>
      <c r="F40" s="215"/>
      <c r="G40" s="197"/>
      <c r="H40" s="935"/>
      <c r="I40" s="936"/>
      <c r="J40" s="217"/>
      <c r="K40" s="833"/>
      <c r="L40" s="833"/>
      <c r="M40" s="833"/>
      <c r="N40" s="838"/>
      <c r="O40" s="197"/>
      <c r="P40" s="214"/>
      <c r="Q40" s="219"/>
    </row>
    <row r="41" spans="1:17" ht="30" customHeight="1">
      <c r="A41" s="437">
        <v>30</v>
      </c>
      <c r="B41" s="215"/>
      <c r="C41" s="196"/>
      <c r="D41" s="474"/>
      <c r="E41" s="218"/>
      <c r="F41" s="215"/>
      <c r="G41" s="197"/>
      <c r="H41" s="935"/>
      <c r="I41" s="936"/>
      <c r="J41" s="217"/>
      <c r="K41" s="833"/>
      <c r="L41" s="833"/>
      <c r="M41" s="833"/>
      <c r="N41" s="838"/>
      <c r="O41" s="197"/>
      <c r="P41" s="214"/>
      <c r="Q41" s="219"/>
    </row>
    <row r="42" spans="1:17" ht="30" customHeight="1">
      <c r="A42" s="437">
        <v>31</v>
      </c>
      <c r="B42" s="215"/>
      <c r="C42" s="196"/>
      <c r="D42" s="474"/>
      <c r="E42" s="218"/>
      <c r="F42" s="215"/>
      <c r="G42" s="197"/>
      <c r="H42" s="935"/>
      <c r="I42" s="936"/>
      <c r="J42" s="217"/>
      <c r="K42" s="833"/>
      <c r="L42" s="833"/>
      <c r="M42" s="833"/>
      <c r="N42" s="838"/>
      <c r="O42" s="197"/>
      <c r="P42" s="214"/>
      <c r="Q42" s="219"/>
    </row>
    <row r="43" spans="1:17" ht="30" customHeight="1">
      <c r="A43" s="437">
        <v>32</v>
      </c>
      <c r="B43" s="215"/>
      <c r="C43" s="196"/>
      <c r="D43" s="474"/>
      <c r="E43" s="218"/>
      <c r="F43" s="215"/>
      <c r="G43" s="197"/>
      <c r="H43" s="935"/>
      <c r="I43" s="936"/>
      <c r="J43" s="217"/>
      <c r="K43" s="833"/>
      <c r="L43" s="833"/>
      <c r="M43" s="833"/>
      <c r="N43" s="838"/>
      <c r="O43" s="197"/>
      <c r="P43" s="214"/>
      <c r="Q43" s="219"/>
    </row>
    <row r="44" spans="1:17" ht="30" customHeight="1">
      <c r="A44" s="437">
        <v>33</v>
      </c>
      <c r="B44" s="215"/>
      <c r="C44" s="196"/>
      <c r="D44" s="474"/>
      <c r="E44" s="218"/>
      <c r="F44" s="215"/>
      <c r="G44" s="197"/>
      <c r="H44" s="935"/>
      <c r="I44" s="936"/>
      <c r="J44" s="217"/>
      <c r="K44" s="833"/>
      <c r="L44" s="833"/>
      <c r="M44" s="833"/>
      <c r="N44" s="838"/>
      <c r="O44" s="197"/>
      <c r="P44" s="214"/>
      <c r="Q44" s="219"/>
    </row>
    <row r="45" spans="1:17" ht="30" customHeight="1">
      <c r="A45" s="437">
        <v>34</v>
      </c>
      <c r="B45" s="215"/>
      <c r="C45" s="196"/>
      <c r="D45" s="474"/>
      <c r="E45" s="218"/>
      <c r="F45" s="215"/>
      <c r="G45" s="197"/>
      <c r="H45" s="935"/>
      <c r="I45" s="936"/>
      <c r="J45" s="217"/>
      <c r="K45" s="833"/>
      <c r="L45" s="833"/>
      <c r="M45" s="833"/>
      <c r="N45" s="838"/>
      <c r="O45" s="197"/>
      <c r="P45" s="214"/>
      <c r="Q45" s="219"/>
    </row>
    <row r="46" spans="1:17" ht="30" customHeight="1">
      <c r="A46" s="437">
        <v>35</v>
      </c>
      <c r="B46" s="215"/>
      <c r="C46" s="196"/>
      <c r="D46" s="474"/>
      <c r="E46" s="218"/>
      <c r="F46" s="215"/>
      <c r="G46" s="197"/>
      <c r="H46" s="935"/>
      <c r="I46" s="936"/>
      <c r="J46" s="217"/>
      <c r="K46" s="833"/>
      <c r="L46" s="833"/>
      <c r="M46" s="833"/>
      <c r="N46" s="838"/>
      <c r="O46" s="197"/>
      <c r="P46" s="214"/>
      <c r="Q46" s="219"/>
    </row>
    <row r="47" spans="1:17" ht="30" customHeight="1">
      <c r="A47" s="437">
        <v>36</v>
      </c>
      <c r="B47" s="215"/>
      <c r="C47" s="196"/>
      <c r="D47" s="474"/>
      <c r="E47" s="218"/>
      <c r="F47" s="215"/>
      <c r="G47" s="197"/>
      <c r="H47" s="935"/>
      <c r="I47" s="936"/>
      <c r="J47" s="217"/>
      <c r="K47" s="833"/>
      <c r="L47" s="833"/>
      <c r="M47" s="833"/>
      <c r="N47" s="838"/>
      <c r="O47" s="197"/>
      <c r="P47" s="214"/>
      <c r="Q47" s="219"/>
    </row>
    <row r="48" spans="1:17" ht="30" customHeight="1">
      <c r="A48" s="437">
        <v>37</v>
      </c>
      <c r="B48" s="215"/>
      <c r="C48" s="196"/>
      <c r="D48" s="474"/>
      <c r="E48" s="218"/>
      <c r="F48" s="215"/>
      <c r="G48" s="197"/>
      <c r="H48" s="935"/>
      <c r="I48" s="936"/>
      <c r="J48" s="217"/>
      <c r="K48" s="833"/>
      <c r="L48" s="833"/>
      <c r="M48" s="833"/>
      <c r="N48" s="838"/>
      <c r="O48" s="197"/>
      <c r="P48" s="214"/>
      <c r="Q48" s="219"/>
    </row>
    <row r="49" spans="1:17" ht="30" customHeight="1">
      <c r="A49" s="437">
        <v>38</v>
      </c>
      <c r="B49" s="215"/>
      <c r="C49" s="196"/>
      <c r="D49" s="474"/>
      <c r="E49" s="218"/>
      <c r="F49" s="215"/>
      <c r="G49" s="197"/>
      <c r="H49" s="935"/>
      <c r="I49" s="936"/>
      <c r="J49" s="217"/>
      <c r="K49" s="833"/>
      <c r="L49" s="833"/>
      <c r="M49" s="833"/>
      <c r="N49" s="838"/>
      <c r="O49" s="197"/>
      <c r="P49" s="214"/>
      <c r="Q49" s="219"/>
    </row>
    <row r="50" spans="1:17" ht="30" customHeight="1">
      <c r="A50" s="437">
        <v>39</v>
      </c>
      <c r="B50" s="215"/>
      <c r="C50" s="196"/>
      <c r="D50" s="474"/>
      <c r="E50" s="218"/>
      <c r="F50" s="215"/>
      <c r="G50" s="197"/>
      <c r="H50" s="935"/>
      <c r="I50" s="936"/>
      <c r="J50" s="217"/>
      <c r="K50" s="833"/>
      <c r="L50" s="833"/>
      <c r="M50" s="833"/>
      <c r="N50" s="838"/>
      <c r="O50" s="197"/>
      <c r="P50" s="214"/>
      <c r="Q50" s="219"/>
    </row>
    <row r="51" spans="1:17" ht="30" customHeight="1">
      <c r="A51" s="437">
        <v>40</v>
      </c>
      <c r="B51" s="215"/>
      <c r="C51" s="196"/>
      <c r="D51" s="474"/>
      <c r="E51" s="218"/>
      <c r="F51" s="215"/>
      <c r="G51" s="197"/>
      <c r="H51" s="935"/>
      <c r="I51" s="936"/>
      <c r="J51" s="217"/>
      <c r="K51" s="833"/>
      <c r="L51" s="833"/>
      <c r="M51" s="833"/>
      <c r="N51" s="838"/>
      <c r="O51" s="197"/>
      <c r="P51" s="214"/>
      <c r="Q51" s="219"/>
    </row>
    <row r="52" spans="1:17" ht="30" customHeight="1">
      <c r="A52" s="437">
        <v>41</v>
      </c>
      <c r="B52" s="215"/>
      <c r="C52" s="196"/>
      <c r="D52" s="474"/>
      <c r="E52" s="218"/>
      <c r="F52" s="215"/>
      <c r="G52" s="197"/>
      <c r="H52" s="935"/>
      <c r="I52" s="936"/>
      <c r="J52" s="217"/>
      <c r="K52" s="833"/>
      <c r="L52" s="833"/>
      <c r="M52" s="833"/>
      <c r="N52" s="838"/>
      <c r="O52" s="197"/>
      <c r="P52" s="214"/>
      <c r="Q52" s="219"/>
    </row>
    <row r="53" spans="1:17" ht="30" customHeight="1">
      <c r="A53" s="437">
        <v>42</v>
      </c>
      <c r="B53" s="215"/>
      <c r="C53" s="196"/>
      <c r="D53" s="474"/>
      <c r="E53" s="218"/>
      <c r="F53" s="215"/>
      <c r="G53" s="197"/>
      <c r="H53" s="935"/>
      <c r="I53" s="936"/>
      <c r="J53" s="217"/>
      <c r="K53" s="833"/>
      <c r="L53" s="833"/>
      <c r="M53" s="833"/>
      <c r="N53" s="838"/>
      <c r="O53" s="197"/>
      <c r="P53" s="214"/>
      <c r="Q53" s="219"/>
    </row>
    <row r="54" spans="1:17" ht="30" customHeight="1">
      <c r="A54" s="437">
        <v>43</v>
      </c>
      <c r="B54" s="215"/>
      <c r="C54" s="196"/>
      <c r="D54" s="474"/>
      <c r="E54" s="218"/>
      <c r="F54" s="215"/>
      <c r="G54" s="197"/>
      <c r="H54" s="935"/>
      <c r="I54" s="936"/>
      <c r="J54" s="217"/>
      <c r="K54" s="833"/>
      <c r="L54" s="833"/>
      <c r="M54" s="833"/>
      <c r="N54" s="838"/>
      <c r="O54" s="197"/>
      <c r="P54" s="214"/>
      <c r="Q54" s="219"/>
    </row>
    <row r="55" spans="1:17" ht="30" customHeight="1">
      <c r="A55" s="437">
        <v>44</v>
      </c>
      <c r="B55" s="215"/>
      <c r="C55" s="196"/>
      <c r="D55" s="474"/>
      <c r="E55" s="218"/>
      <c r="F55" s="215"/>
      <c r="G55" s="197"/>
      <c r="H55" s="935"/>
      <c r="I55" s="936"/>
      <c r="J55" s="217"/>
      <c r="K55" s="833"/>
      <c r="L55" s="833"/>
      <c r="M55" s="833"/>
      <c r="N55" s="838"/>
      <c r="O55" s="197"/>
      <c r="P55" s="214"/>
      <c r="Q55" s="219"/>
    </row>
    <row r="56" spans="1:17" ht="30" customHeight="1">
      <c r="A56" s="437">
        <v>45</v>
      </c>
      <c r="B56" s="215"/>
      <c r="C56" s="196"/>
      <c r="D56" s="474"/>
      <c r="E56" s="218"/>
      <c r="F56" s="215"/>
      <c r="G56" s="197"/>
      <c r="H56" s="935"/>
      <c r="I56" s="936"/>
      <c r="J56" s="217"/>
      <c r="K56" s="833"/>
      <c r="L56" s="833"/>
      <c r="M56" s="833"/>
      <c r="N56" s="838"/>
      <c r="O56" s="197"/>
      <c r="P56" s="214"/>
      <c r="Q56" s="219"/>
    </row>
    <row r="57" spans="1:17" ht="30" customHeight="1">
      <c r="A57" s="437">
        <v>46</v>
      </c>
      <c r="B57" s="215"/>
      <c r="C57" s="196"/>
      <c r="D57" s="474"/>
      <c r="E57" s="218"/>
      <c r="F57" s="215"/>
      <c r="G57" s="197"/>
      <c r="H57" s="935"/>
      <c r="I57" s="936"/>
      <c r="J57" s="217"/>
      <c r="K57" s="833"/>
      <c r="L57" s="833"/>
      <c r="M57" s="833"/>
      <c r="N57" s="838"/>
      <c r="O57" s="197"/>
      <c r="P57" s="214"/>
      <c r="Q57" s="219"/>
    </row>
    <row r="58" spans="1:17" ht="30" customHeight="1">
      <c r="A58" s="437">
        <v>47</v>
      </c>
      <c r="B58" s="215"/>
      <c r="C58" s="196"/>
      <c r="D58" s="474"/>
      <c r="E58" s="218"/>
      <c r="F58" s="215"/>
      <c r="G58" s="197"/>
      <c r="H58" s="935"/>
      <c r="I58" s="936"/>
      <c r="J58" s="217"/>
      <c r="K58" s="833"/>
      <c r="L58" s="833"/>
      <c r="M58" s="833"/>
      <c r="N58" s="838"/>
      <c r="O58" s="197"/>
      <c r="P58" s="214"/>
      <c r="Q58" s="219"/>
    </row>
    <row r="59" spans="1:17" ht="30" customHeight="1">
      <c r="A59" s="437">
        <v>48</v>
      </c>
      <c r="B59" s="215"/>
      <c r="C59" s="196"/>
      <c r="D59" s="474"/>
      <c r="E59" s="218"/>
      <c r="F59" s="215"/>
      <c r="G59" s="197"/>
      <c r="H59" s="935"/>
      <c r="I59" s="936"/>
      <c r="J59" s="217"/>
      <c r="K59" s="828"/>
      <c r="L59" s="828"/>
      <c r="M59" s="828"/>
      <c r="N59" s="838"/>
      <c r="O59" s="197"/>
      <c r="P59" s="214"/>
      <c r="Q59" s="219"/>
    </row>
    <row r="60" spans="1:17" ht="30" customHeight="1">
      <c r="A60" s="437">
        <v>49</v>
      </c>
      <c r="B60" s="473"/>
      <c r="C60" s="462"/>
      <c r="D60" s="464"/>
      <c r="E60" s="482"/>
      <c r="F60" s="473"/>
      <c r="G60" s="463"/>
      <c r="H60" s="937"/>
      <c r="I60" s="938"/>
      <c r="J60" s="217"/>
      <c r="K60" s="828"/>
      <c r="L60" s="828"/>
      <c r="M60" s="828"/>
      <c r="N60" s="838"/>
      <c r="O60" s="463"/>
      <c r="P60" s="484"/>
      <c r="Q60" s="485"/>
    </row>
    <row r="61" spans="1:17" ht="30" customHeight="1" thickBot="1">
      <c r="A61" s="437">
        <v>50</v>
      </c>
      <c r="B61" s="221"/>
      <c r="C61" s="198"/>
      <c r="D61" s="475"/>
      <c r="E61" s="223"/>
      <c r="F61" s="221"/>
      <c r="G61" s="199"/>
      <c r="H61" s="939"/>
      <c r="I61" s="940"/>
      <c r="J61" s="823"/>
      <c r="K61" s="829"/>
      <c r="L61" s="829"/>
      <c r="M61" s="829"/>
      <c r="N61" s="839"/>
      <c r="O61" s="199"/>
      <c r="P61" s="220"/>
      <c r="Q61" s="224"/>
    </row>
    <row r="62" spans="1:17" ht="30" customHeight="1" thickTop="1">
      <c r="A62" s="1023"/>
      <c r="B62" s="1024"/>
      <c r="C62" s="1025"/>
      <c r="D62" s="1025"/>
      <c r="E62" s="1025"/>
      <c r="F62" s="1025"/>
      <c r="G62" s="1026"/>
      <c r="H62" s="1027"/>
      <c r="I62" s="1747"/>
      <c r="J62" s="1747"/>
      <c r="K62" s="1028"/>
      <c r="L62" s="1030"/>
      <c r="M62" s="1029"/>
      <c r="N62" s="1030"/>
      <c r="O62" s="1025"/>
      <c r="P62" s="1025"/>
      <c r="Q62" s="1025"/>
    </row>
    <row r="63" spans="1:17" ht="30" customHeight="1">
      <c r="B63" s="3"/>
      <c r="D63" s="166"/>
      <c r="E63" s="166"/>
      <c r="F63" s="166"/>
      <c r="G63" s="166"/>
    </row>
    <row r="64" spans="1:17" ht="30" customHeight="1">
      <c r="C64" s="192"/>
    </row>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sheetData>
  <sheetProtection formatCells="0" formatColumns="0" formatRows="0" insertRows="0" deleteRows="0"/>
  <mergeCells count="13">
    <mergeCell ref="C3:D3"/>
    <mergeCell ref="O3:Q3"/>
    <mergeCell ref="O4:Q4"/>
    <mergeCell ref="P7:Q7"/>
    <mergeCell ref="H7:I7"/>
    <mergeCell ref="O7:O8"/>
    <mergeCell ref="I62:J62"/>
    <mergeCell ref="A7:A8"/>
    <mergeCell ref="B7:B8"/>
    <mergeCell ref="D7:F7"/>
    <mergeCell ref="G7:G8"/>
    <mergeCell ref="J7:N7"/>
    <mergeCell ref="C7:C8"/>
  </mergeCells>
  <phoneticPr fontId="2"/>
  <dataValidations count="2">
    <dataValidation type="custom" allowBlank="1" showInputMessage="1" showErrorMessage="1" sqref="C3:D3 O3:Q4 C62 C64" xr:uid="{00000000-0002-0000-0A00-000000000000}">
      <formula1>""</formula1>
    </dataValidation>
    <dataValidation type="list" allowBlank="1" showInputMessage="1" showErrorMessage="1" sqref="K12:N35 J9:J35 J36:N61 P12:Q61 D12:F61" xr:uid="{00000000-0002-0000-0A00-000001000000}">
      <formula1>"○"</formula1>
    </dataValidation>
  </dataValidations>
  <pageMargins left="0.39370078740157483" right="0.39370078740157483" top="0.59055118110236227" bottom="0.59055118110236227" header="0.39370078740157483" footer="0.31496062992125984"/>
  <pageSetup paperSize="9" scale="59" orientation="portrait" r:id="rId1"/>
  <headerFooter alignWithMargins="0">
    <oddHeader>&amp;R&amp;10&amp;F</oddHeader>
  </headerFooter>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5"/>
  <sheetViews>
    <sheetView showZeros="0" view="pageBreakPreview" zoomScale="70" zoomScaleNormal="100" zoomScaleSheetLayoutView="70" workbookViewId="0">
      <selection activeCell="F3" sqref="F3"/>
    </sheetView>
  </sheetViews>
  <sheetFormatPr defaultColWidth="9" defaultRowHeight="13.2"/>
  <cols>
    <col min="1" max="1" width="5.21875" style="546" customWidth="1"/>
    <col min="2" max="5" width="8.6640625" style="546" customWidth="1"/>
    <col min="6" max="11" width="20.88671875" style="546" customWidth="1"/>
    <col min="12" max="13" width="8.6640625" style="546" customWidth="1"/>
    <col min="14" max="16384" width="9" style="546"/>
  </cols>
  <sheetData>
    <row r="1" spans="1:13" ht="19.2">
      <c r="A1" s="56" t="s">
        <v>414</v>
      </c>
      <c r="C1" s="56"/>
      <c r="D1" s="56"/>
      <c r="E1" s="56"/>
      <c r="F1" s="56"/>
      <c r="G1" s="56"/>
      <c r="H1" s="56"/>
      <c r="I1" s="56"/>
      <c r="J1" s="56"/>
      <c r="K1" s="56"/>
      <c r="L1" s="56"/>
      <c r="M1" s="56"/>
    </row>
    <row r="2" spans="1:13" ht="3.75" customHeight="1">
      <c r="B2" s="56"/>
      <c r="C2" s="56"/>
      <c r="D2" s="56"/>
      <c r="E2" s="56"/>
      <c r="F2" s="56"/>
      <c r="G2" s="56"/>
      <c r="H2" s="56"/>
      <c r="I2" s="56"/>
      <c r="J2" s="56"/>
      <c r="K2" s="56"/>
      <c r="L2" s="56"/>
      <c r="M2" s="56"/>
    </row>
    <row r="3" spans="1:13" ht="18" customHeight="1">
      <c r="A3" s="600"/>
      <c r="B3" s="601" t="s">
        <v>415</v>
      </c>
      <c r="C3" s="602"/>
      <c r="D3" s="602"/>
      <c r="E3" s="602"/>
      <c r="F3" s="603">
        <f>COUNTIF(B11:B23,"○")</f>
        <v>0</v>
      </c>
      <c r="G3" s="604" t="s">
        <v>416</v>
      </c>
      <c r="J3" s="547"/>
      <c r="K3" s="547"/>
      <c r="L3" s="547"/>
      <c r="M3" s="547"/>
    </row>
    <row r="4" spans="1:13" ht="18" customHeight="1">
      <c r="A4" s="600"/>
      <c r="B4" s="601" t="s">
        <v>417</v>
      </c>
      <c r="C4" s="602"/>
      <c r="D4" s="602"/>
      <c r="E4" s="602"/>
      <c r="F4" s="603">
        <f>COUNTIF(C11:C23,"○")</f>
        <v>0</v>
      </c>
      <c r="G4" s="604" t="s">
        <v>416</v>
      </c>
      <c r="J4" s="547"/>
      <c r="K4" s="547"/>
      <c r="L4" s="547"/>
      <c r="M4" s="547"/>
    </row>
    <row r="5" spans="1:13" ht="4.5" customHeight="1">
      <c r="A5" s="1759"/>
      <c r="B5" s="1759"/>
      <c r="C5" s="1759"/>
      <c r="D5" s="1759"/>
      <c r="E5" s="1759"/>
      <c r="F5" s="1759"/>
      <c r="G5" s="1759"/>
      <c r="H5" s="1759"/>
      <c r="I5" s="1759"/>
      <c r="J5" s="1759"/>
      <c r="K5" s="1759"/>
      <c r="L5" s="1759"/>
      <c r="M5" s="1759"/>
    </row>
    <row r="6" spans="1:13" ht="14.25" customHeight="1" thickBot="1">
      <c r="A6" s="605"/>
      <c r="B6" s="606" t="s">
        <v>418</v>
      </c>
      <c r="C6" s="605"/>
      <c r="D6" s="605"/>
      <c r="E6" s="605"/>
      <c r="F6" s="605"/>
      <c r="G6" s="605"/>
      <c r="H6" s="605"/>
      <c r="I6" s="605"/>
      <c r="J6" s="605"/>
      <c r="K6" s="605"/>
      <c r="L6" s="605"/>
      <c r="M6" s="605"/>
    </row>
    <row r="7" spans="1:13" ht="34.5" customHeight="1" thickTop="1">
      <c r="A7" s="1765" t="s">
        <v>419</v>
      </c>
      <c r="B7" s="1760" t="s">
        <v>420</v>
      </c>
      <c r="C7" s="1761"/>
      <c r="D7" s="1760" t="s">
        <v>421</v>
      </c>
      <c r="E7" s="1761"/>
      <c r="F7" s="1762" t="s">
        <v>422</v>
      </c>
      <c r="G7" s="607" t="s">
        <v>423</v>
      </c>
      <c r="H7" s="1767" t="s">
        <v>424</v>
      </c>
      <c r="I7" s="1768"/>
      <c r="J7" s="1768"/>
      <c r="K7" s="1769"/>
      <c r="L7" s="1760" t="s">
        <v>425</v>
      </c>
      <c r="M7" s="1764"/>
    </row>
    <row r="8" spans="1:13" ht="34.5" customHeight="1" thickBot="1">
      <c r="A8" s="1766"/>
      <c r="B8" s="608" t="s">
        <v>426</v>
      </c>
      <c r="C8" s="609" t="s">
        <v>427</v>
      </c>
      <c r="D8" s="608" t="s">
        <v>428</v>
      </c>
      <c r="E8" s="609" t="s">
        <v>429</v>
      </c>
      <c r="F8" s="1763"/>
      <c r="G8" s="610" t="s">
        <v>430</v>
      </c>
      <c r="H8" s="767" t="s">
        <v>502</v>
      </c>
      <c r="I8" s="768" t="s">
        <v>493</v>
      </c>
      <c r="J8" s="769" t="s">
        <v>494</v>
      </c>
      <c r="K8" s="770" t="s">
        <v>495</v>
      </c>
      <c r="L8" s="610" t="s">
        <v>431</v>
      </c>
      <c r="M8" s="611" t="s">
        <v>432</v>
      </c>
    </row>
    <row r="9" spans="1:13" ht="34.5" customHeight="1" thickTop="1">
      <c r="A9" s="612"/>
      <c r="B9" s="613" t="s">
        <v>433</v>
      </c>
      <c r="C9" s="614" t="s">
        <v>434</v>
      </c>
      <c r="D9" s="613" t="s">
        <v>433</v>
      </c>
      <c r="E9" s="614" t="s">
        <v>434</v>
      </c>
      <c r="F9" s="614" t="s">
        <v>435</v>
      </c>
      <c r="G9" s="615" t="s">
        <v>436</v>
      </c>
      <c r="H9" s="693" t="s">
        <v>434</v>
      </c>
      <c r="I9" s="694" t="s">
        <v>433</v>
      </c>
      <c r="J9" s="694"/>
      <c r="K9" s="695"/>
      <c r="L9" s="616"/>
      <c r="M9" s="617"/>
    </row>
    <row r="10" spans="1:13" ht="34.5" customHeight="1" thickBot="1">
      <c r="A10" s="699"/>
      <c r="B10" s="700" t="s">
        <v>433</v>
      </c>
      <c r="C10" s="701" t="s">
        <v>496</v>
      </c>
      <c r="D10" s="700" t="s">
        <v>433</v>
      </c>
      <c r="E10" s="701" t="s">
        <v>434</v>
      </c>
      <c r="F10" s="701" t="s">
        <v>497</v>
      </c>
      <c r="G10" s="702" t="s">
        <v>436</v>
      </c>
      <c r="H10" s="703" t="s">
        <v>434</v>
      </c>
      <c r="I10" s="704"/>
      <c r="J10" s="704"/>
      <c r="K10" s="705" t="s">
        <v>498</v>
      </c>
      <c r="L10" s="706"/>
      <c r="M10" s="707"/>
    </row>
    <row r="11" spans="1:13" ht="34.5" customHeight="1" thickTop="1">
      <c r="A11" s="618">
        <v>1</v>
      </c>
      <c r="B11" s="619"/>
      <c r="C11" s="620"/>
      <c r="D11" s="619"/>
      <c r="E11" s="620"/>
      <c r="F11" s="620"/>
      <c r="G11" s="619"/>
      <c r="H11" s="621" t="s">
        <v>434</v>
      </c>
      <c r="I11" s="696"/>
      <c r="J11" s="696"/>
      <c r="K11" s="622"/>
      <c r="L11" s="619"/>
      <c r="M11" s="623" t="s">
        <v>434</v>
      </c>
    </row>
    <row r="12" spans="1:13" ht="34.5" customHeight="1">
      <c r="A12" s="624">
        <v>2</v>
      </c>
      <c r="B12" s="625"/>
      <c r="C12" s="626"/>
      <c r="D12" s="625"/>
      <c r="E12" s="626"/>
      <c r="F12" s="626"/>
      <c r="G12" s="625"/>
      <c r="H12" s="627"/>
      <c r="I12" s="697"/>
      <c r="J12" s="697"/>
      <c r="K12" s="628"/>
      <c r="L12" s="625"/>
      <c r="M12" s="629" t="s">
        <v>434</v>
      </c>
    </row>
    <row r="13" spans="1:13" ht="34.5" customHeight="1">
      <c r="A13" s="624">
        <v>3</v>
      </c>
      <c r="B13" s="625"/>
      <c r="C13" s="626"/>
      <c r="D13" s="625"/>
      <c r="E13" s="626"/>
      <c r="F13" s="626"/>
      <c r="G13" s="625"/>
      <c r="H13" s="627"/>
      <c r="I13" s="697"/>
      <c r="J13" s="697"/>
      <c r="K13" s="628"/>
      <c r="L13" s="625"/>
      <c r="M13" s="629" t="s">
        <v>434</v>
      </c>
    </row>
    <row r="14" spans="1:13" ht="34.5" customHeight="1">
      <c r="A14" s="624">
        <v>4</v>
      </c>
      <c r="B14" s="625"/>
      <c r="C14" s="626"/>
      <c r="D14" s="625"/>
      <c r="E14" s="626"/>
      <c r="F14" s="626"/>
      <c r="G14" s="625"/>
      <c r="H14" s="627"/>
      <c r="I14" s="697"/>
      <c r="J14" s="697"/>
      <c r="K14" s="628"/>
      <c r="L14" s="625"/>
      <c r="M14" s="629" t="s">
        <v>434</v>
      </c>
    </row>
    <row r="15" spans="1:13" ht="34.5" customHeight="1">
      <c r="A15" s="624">
        <v>5</v>
      </c>
      <c r="B15" s="625"/>
      <c r="C15" s="626"/>
      <c r="D15" s="625"/>
      <c r="E15" s="626"/>
      <c r="F15" s="626"/>
      <c r="G15" s="625"/>
      <c r="H15" s="627"/>
      <c r="I15" s="697"/>
      <c r="J15" s="697"/>
      <c r="K15" s="628"/>
      <c r="L15" s="625"/>
      <c r="M15" s="629" t="s">
        <v>434</v>
      </c>
    </row>
    <row r="16" spans="1:13" ht="34.5" customHeight="1">
      <c r="A16" s="624">
        <v>6</v>
      </c>
      <c r="B16" s="625" t="s">
        <v>434</v>
      </c>
      <c r="C16" s="626" t="s">
        <v>434</v>
      </c>
      <c r="D16" s="625" t="s">
        <v>434</v>
      </c>
      <c r="E16" s="626" t="s">
        <v>434</v>
      </c>
      <c r="F16" s="626"/>
      <c r="G16" s="625"/>
      <c r="H16" s="627" t="s">
        <v>434</v>
      </c>
      <c r="I16" s="697" t="s">
        <v>434</v>
      </c>
      <c r="J16" s="697"/>
      <c r="K16" s="628"/>
      <c r="L16" s="625" t="s">
        <v>434</v>
      </c>
      <c r="M16" s="629" t="s">
        <v>434</v>
      </c>
    </row>
    <row r="17" spans="1:13" ht="34.5" customHeight="1">
      <c r="A17" s="624">
        <v>7</v>
      </c>
      <c r="B17" s="625" t="s">
        <v>434</v>
      </c>
      <c r="C17" s="626" t="s">
        <v>434</v>
      </c>
      <c r="D17" s="625" t="s">
        <v>434</v>
      </c>
      <c r="E17" s="626" t="s">
        <v>434</v>
      </c>
      <c r="F17" s="626"/>
      <c r="G17" s="625"/>
      <c r="H17" s="627" t="s">
        <v>434</v>
      </c>
      <c r="I17" s="697" t="s">
        <v>434</v>
      </c>
      <c r="J17" s="697"/>
      <c r="K17" s="628"/>
      <c r="L17" s="625" t="s">
        <v>434</v>
      </c>
      <c r="M17" s="629" t="s">
        <v>434</v>
      </c>
    </row>
    <row r="18" spans="1:13" ht="34.5" customHeight="1">
      <c r="A18" s="624">
        <v>8</v>
      </c>
      <c r="B18" s="625"/>
      <c r="C18" s="626"/>
      <c r="D18" s="625"/>
      <c r="E18" s="626"/>
      <c r="F18" s="626"/>
      <c r="G18" s="625"/>
      <c r="H18" s="627"/>
      <c r="I18" s="697"/>
      <c r="J18" s="697"/>
      <c r="K18" s="628"/>
      <c r="L18" s="625"/>
      <c r="M18" s="629"/>
    </row>
    <row r="19" spans="1:13" ht="34.5" customHeight="1">
      <c r="A19" s="624">
        <v>9</v>
      </c>
      <c r="B19" s="625"/>
      <c r="C19" s="626"/>
      <c r="D19" s="625"/>
      <c r="E19" s="626"/>
      <c r="F19" s="626"/>
      <c r="G19" s="625"/>
      <c r="H19" s="627"/>
      <c r="I19" s="697"/>
      <c r="J19" s="697"/>
      <c r="K19" s="628"/>
      <c r="L19" s="625"/>
      <c r="M19" s="629"/>
    </row>
    <row r="20" spans="1:13" ht="34.5" customHeight="1">
      <c r="A20" s="624">
        <v>10</v>
      </c>
      <c r="B20" s="625"/>
      <c r="C20" s="626"/>
      <c r="D20" s="625"/>
      <c r="E20" s="626"/>
      <c r="F20" s="626"/>
      <c r="G20" s="625"/>
      <c r="H20" s="627"/>
      <c r="I20" s="697"/>
      <c r="J20" s="697"/>
      <c r="K20" s="628"/>
      <c r="L20" s="625"/>
      <c r="M20" s="629"/>
    </row>
    <row r="21" spans="1:13" ht="34.5" customHeight="1">
      <c r="A21" s="624">
        <v>11</v>
      </c>
      <c r="B21" s="625" t="s">
        <v>434</v>
      </c>
      <c r="C21" s="626" t="s">
        <v>434</v>
      </c>
      <c r="D21" s="625" t="s">
        <v>434</v>
      </c>
      <c r="E21" s="626" t="s">
        <v>434</v>
      </c>
      <c r="F21" s="626"/>
      <c r="G21" s="625"/>
      <c r="H21" s="627" t="s">
        <v>434</v>
      </c>
      <c r="I21" s="697" t="s">
        <v>434</v>
      </c>
      <c r="J21" s="697"/>
      <c r="K21" s="628"/>
      <c r="L21" s="625" t="s">
        <v>434</v>
      </c>
      <c r="M21" s="629" t="s">
        <v>434</v>
      </c>
    </row>
    <row r="22" spans="1:13" ht="34.5" customHeight="1">
      <c r="A22" s="624">
        <v>12</v>
      </c>
      <c r="B22" s="625" t="s">
        <v>434</v>
      </c>
      <c r="C22" s="626" t="s">
        <v>434</v>
      </c>
      <c r="D22" s="625" t="s">
        <v>434</v>
      </c>
      <c r="E22" s="626" t="s">
        <v>434</v>
      </c>
      <c r="F22" s="626"/>
      <c r="G22" s="625"/>
      <c r="H22" s="627" t="s">
        <v>434</v>
      </c>
      <c r="I22" s="697" t="s">
        <v>434</v>
      </c>
      <c r="J22" s="697"/>
      <c r="K22" s="628"/>
      <c r="L22" s="625" t="s">
        <v>434</v>
      </c>
      <c r="M22" s="629" t="s">
        <v>434</v>
      </c>
    </row>
    <row r="23" spans="1:13" ht="34.5" customHeight="1" thickBot="1">
      <c r="A23" s="624">
        <v>13</v>
      </c>
      <c r="B23" s="630" t="s">
        <v>434</v>
      </c>
      <c r="C23" s="631" t="s">
        <v>434</v>
      </c>
      <c r="D23" s="630" t="s">
        <v>434</v>
      </c>
      <c r="E23" s="631" t="s">
        <v>434</v>
      </c>
      <c r="F23" s="631"/>
      <c r="G23" s="630"/>
      <c r="H23" s="632" t="s">
        <v>434</v>
      </c>
      <c r="I23" s="698" t="s">
        <v>434</v>
      </c>
      <c r="J23" s="698"/>
      <c r="K23" s="633"/>
      <c r="L23" s="630" t="s">
        <v>434</v>
      </c>
      <c r="M23" s="634" t="s">
        <v>434</v>
      </c>
    </row>
    <row r="24" spans="1:13" ht="34.5" customHeight="1" thickTop="1" thickBot="1">
      <c r="A24" s="1757" t="s">
        <v>437</v>
      </c>
      <c r="B24" s="1758"/>
      <c r="C24" s="1758"/>
      <c r="D24" s="1758"/>
      <c r="E24" s="635">
        <f>COUNTIF(F11:F23,"*")</f>
        <v>0</v>
      </c>
      <c r="F24" s="636" t="s">
        <v>438</v>
      </c>
      <c r="G24" s="637" t="s">
        <v>439</v>
      </c>
      <c r="H24" s="638">
        <f>COUNTIF(H11:H23,"○")</f>
        <v>0</v>
      </c>
      <c r="I24" s="639" t="s">
        <v>438</v>
      </c>
      <c r="J24" s="637"/>
      <c r="K24" s="637"/>
      <c r="L24" s="637"/>
      <c r="M24" s="640"/>
    </row>
    <row r="25" spans="1:13" ht="13.8" thickTop="1"/>
  </sheetData>
  <sheetProtection formatCells="0" formatColumns="0" formatRows="0" insertRows="0" deleteRows="0"/>
  <mergeCells count="8">
    <mergeCell ref="A24:D24"/>
    <mergeCell ref="A5:M5"/>
    <mergeCell ref="B7:C7"/>
    <mergeCell ref="D7:E7"/>
    <mergeCell ref="F7:F8"/>
    <mergeCell ref="L7:M7"/>
    <mergeCell ref="A7:A8"/>
    <mergeCell ref="H7:K7"/>
  </mergeCells>
  <phoneticPr fontId="2"/>
  <dataValidations count="4">
    <dataValidation type="list" allowBlank="1" showInputMessage="1" showErrorMessage="1" sqref="H9:I10 L11:M23 B9:E23" xr:uid="{00000000-0002-0000-0B00-000000000000}">
      <formula1>"○,　,"</formula1>
    </dataValidation>
    <dataValidation type="list" allowBlank="1" showInputMessage="1" showErrorMessage="1" sqref="L9:M10 H11:J23" xr:uid="{00000000-0002-0000-0B00-000001000000}">
      <formula1>"○"</formula1>
    </dataValidation>
    <dataValidation type="custom" allowBlank="1" showInputMessage="1" showErrorMessage="1" sqref="F3:F4 E24 H24" xr:uid="{00000000-0002-0000-0B00-000002000000}">
      <formula1>""</formula1>
    </dataValidation>
    <dataValidation type="list" allowBlank="1" sqref="K11:K23" xr:uid="{00000000-0002-0000-0B00-000003000000}">
      <formula1>"○（　）"</formula1>
    </dataValidation>
  </dataValidations>
  <pageMargins left="0.39370078740157483" right="0.39370078740157483" top="0.59055118110236227" bottom="0.59055118110236227" header="0.39370078740157483" footer="0.31496062992125984"/>
  <pageSetup paperSize="9" scale="52" orientation="portrait"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2"/>
  </sheetPr>
  <dimension ref="A1:AD61"/>
  <sheetViews>
    <sheetView view="pageBreakPreview" zoomScale="85" zoomScaleNormal="85" zoomScaleSheetLayoutView="85" workbookViewId="0">
      <selection activeCell="E59" sqref="E59"/>
    </sheetView>
  </sheetViews>
  <sheetFormatPr defaultColWidth="9" defaultRowHeight="13.2"/>
  <cols>
    <col min="1" max="1" width="4.6640625" style="295" customWidth="1"/>
    <col min="2" max="2" width="3.33203125" style="295" bestFit="1" customWidth="1"/>
    <col min="3" max="3" width="27.6640625" style="306" customWidth="1"/>
    <col min="4" max="4" width="5.77734375" style="295" customWidth="1"/>
    <col min="5" max="5" width="4.6640625" style="295" customWidth="1"/>
    <col min="6" max="6" width="3.33203125" style="295" bestFit="1" customWidth="1"/>
    <col min="7" max="7" width="27.6640625" style="306" customWidth="1"/>
    <col min="8" max="8" width="5.77734375" style="295" customWidth="1"/>
    <col min="9" max="9" width="4.6640625" style="295" customWidth="1"/>
    <col min="10" max="10" width="3.33203125" style="295" bestFit="1" customWidth="1"/>
    <col min="11" max="11" width="27.6640625" style="306" customWidth="1"/>
    <col min="12" max="12" width="5.77734375" style="295" customWidth="1"/>
    <col min="13" max="13" width="4.6640625" style="295" customWidth="1"/>
    <col min="14" max="14" width="3.33203125" style="295" bestFit="1" customWidth="1"/>
    <col min="15" max="15" width="27.6640625" style="306" customWidth="1"/>
    <col min="16" max="16" width="5.77734375" style="295" customWidth="1"/>
    <col min="17" max="17" width="4.6640625" style="295" customWidth="1"/>
    <col min="18" max="18" width="3.33203125" style="295" bestFit="1" customWidth="1"/>
    <col min="19" max="19" width="27.6640625" style="306" customWidth="1"/>
    <col min="20" max="20" width="5.77734375" style="295" customWidth="1"/>
    <col min="21" max="21" width="4.6640625" style="295" customWidth="1"/>
    <col min="22" max="22" width="3.33203125" style="295" bestFit="1" customWidth="1"/>
    <col min="23" max="23" width="27.6640625" style="306" customWidth="1"/>
    <col min="24" max="24" width="5.77734375" style="295" customWidth="1"/>
    <col min="25" max="25" width="5" style="295" bestFit="1" customWidth="1"/>
    <col min="26" max="26" width="5.6640625" style="295" bestFit="1" customWidth="1"/>
    <col min="27" max="27" width="9" style="295"/>
    <col min="28" max="28" width="9" style="295" customWidth="1"/>
    <col min="29" max="30" width="9.109375" style="295" customWidth="1"/>
    <col min="31" max="33" width="9" style="295" customWidth="1"/>
    <col min="34" max="16384" width="9" style="295"/>
  </cols>
  <sheetData>
    <row r="1" spans="1:30" ht="16.2">
      <c r="A1" s="292" t="s">
        <v>657</v>
      </c>
      <c r="B1" s="292"/>
      <c r="C1" s="293"/>
      <c r="D1" s="292"/>
      <c r="E1" s="292"/>
      <c r="F1" s="292"/>
      <c r="G1" s="293"/>
      <c r="H1" s="292"/>
      <c r="I1" s="294">
        <v>1</v>
      </c>
      <c r="J1" s="292"/>
      <c r="K1" s="293" t="s">
        <v>34</v>
      </c>
      <c r="L1" s="292"/>
      <c r="M1" s="292"/>
      <c r="N1" s="292"/>
      <c r="O1" s="293"/>
      <c r="P1" s="292"/>
      <c r="Q1" s="292"/>
      <c r="R1" s="292"/>
      <c r="S1" s="293"/>
      <c r="T1" s="292"/>
      <c r="U1" s="294"/>
      <c r="V1" s="292"/>
      <c r="W1" s="293"/>
      <c r="X1" s="292"/>
    </row>
    <row r="2" spans="1:30" ht="9.75" customHeight="1">
      <c r="A2" s="296"/>
      <c r="B2" s="296"/>
      <c r="C2" s="297"/>
      <c r="D2" s="296"/>
      <c r="E2" s="296"/>
      <c r="F2" s="296"/>
      <c r="G2" s="297"/>
      <c r="H2" s="296"/>
      <c r="I2" s="296"/>
      <c r="J2" s="296"/>
      <c r="K2" s="297"/>
      <c r="L2" s="296"/>
      <c r="M2" s="296"/>
      <c r="N2" s="296"/>
      <c r="O2" s="297"/>
      <c r="P2" s="296"/>
      <c r="Q2" s="296"/>
      <c r="R2" s="296"/>
      <c r="S2" s="297"/>
      <c r="T2" s="296"/>
      <c r="U2" s="296"/>
      <c r="V2" s="296"/>
      <c r="W2" s="297"/>
      <c r="X2" s="296"/>
    </row>
    <row r="3" spans="1:30" ht="15" customHeight="1">
      <c r="A3" s="296"/>
      <c r="B3" s="296"/>
      <c r="C3" s="297"/>
      <c r="D3" s="296"/>
      <c r="E3" s="296"/>
      <c r="F3" s="296"/>
      <c r="G3" s="297"/>
      <c r="H3" s="1792" t="s">
        <v>232</v>
      </c>
      <c r="I3" s="1792"/>
      <c r="J3" s="1792"/>
      <c r="K3" s="1793">
        <f>入力表!C53</f>
        <v>0</v>
      </c>
      <c r="L3" s="1793"/>
      <c r="M3" s="1793"/>
      <c r="N3" s="1793"/>
      <c r="O3" s="1793"/>
      <c r="P3" s="1793"/>
      <c r="Q3" s="1793"/>
      <c r="R3" s="1793"/>
      <c r="S3" s="1793"/>
      <c r="T3" s="1793"/>
      <c r="U3" s="1793"/>
      <c r="V3" s="1793"/>
      <c r="W3" s="1793"/>
      <c r="X3" s="1793"/>
      <c r="Y3" s="1793"/>
      <c r="Z3" s="1793"/>
    </row>
    <row r="4" spans="1:30" ht="15" customHeight="1">
      <c r="A4" s="296"/>
      <c r="B4" s="296"/>
      <c r="C4" s="297"/>
      <c r="D4" s="296"/>
      <c r="E4" s="296"/>
      <c r="F4" s="296"/>
      <c r="G4" s="297"/>
      <c r="H4" s="1792" t="s">
        <v>30</v>
      </c>
      <c r="I4" s="1792"/>
      <c r="J4" s="1792"/>
      <c r="K4" s="1793">
        <f>入力表!G7</f>
        <v>0</v>
      </c>
      <c r="L4" s="1793"/>
      <c r="M4" s="1793"/>
      <c r="N4" s="1793"/>
      <c r="O4" s="1793"/>
      <c r="P4" s="1793"/>
      <c r="Q4" s="1793"/>
      <c r="R4" s="1793"/>
      <c r="S4" s="1793"/>
      <c r="T4" s="1793"/>
      <c r="U4" s="1793"/>
      <c r="V4" s="1793"/>
      <c r="W4" s="1793"/>
      <c r="X4" s="1793"/>
      <c r="Y4" s="1793"/>
      <c r="Z4" s="1793"/>
    </row>
    <row r="5" spans="1:30" s="299" customFormat="1">
      <c r="A5" s="298" t="s">
        <v>370</v>
      </c>
      <c r="B5" s="299" t="s">
        <v>331</v>
      </c>
      <c r="C5" s="969"/>
      <c r="D5" s="300"/>
      <c r="E5" s="298"/>
      <c r="G5" s="969"/>
      <c r="H5" s="300"/>
      <c r="I5" s="300"/>
      <c r="J5" s="442"/>
      <c r="K5" s="301" t="s">
        <v>23</v>
      </c>
      <c r="L5" s="302">
        <f>入力表!D$13</f>
        <v>0</v>
      </c>
      <c r="M5" s="298"/>
      <c r="O5" s="1051"/>
      <c r="P5" s="300"/>
      <c r="Q5" s="298"/>
      <c r="S5" s="1051"/>
      <c r="T5" s="300"/>
      <c r="U5" s="300"/>
      <c r="V5" s="442"/>
      <c r="W5" s="301"/>
      <c r="X5" s="1066"/>
    </row>
    <row r="6" spans="1:30" s="299" customFormat="1">
      <c r="A6" s="298" t="s">
        <v>370</v>
      </c>
      <c r="B6" s="299" t="s">
        <v>289</v>
      </c>
      <c r="C6" s="969"/>
      <c r="D6" s="300"/>
      <c r="E6" s="298"/>
      <c r="G6" s="969"/>
      <c r="H6" s="300"/>
      <c r="I6" s="300"/>
      <c r="J6" s="442"/>
      <c r="K6" s="301" t="s">
        <v>24</v>
      </c>
      <c r="L6" s="302">
        <f>入力表!E$13</f>
        <v>0</v>
      </c>
      <c r="M6" s="298"/>
      <c r="O6" s="1051"/>
      <c r="P6" s="300"/>
      <c r="Q6" s="298"/>
      <c r="S6" s="1051"/>
      <c r="T6" s="300"/>
      <c r="U6" s="300"/>
      <c r="V6" s="442"/>
      <c r="W6" s="301"/>
      <c r="X6" s="1066"/>
    </row>
    <row r="7" spans="1:30" s="299" customFormat="1">
      <c r="A7" s="298" t="s">
        <v>370</v>
      </c>
      <c r="B7" s="1794" t="s">
        <v>658</v>
      </c>
      <c r="C7" s="1795"/>
      <c r="D7" s="1795"/>
      <c r="E7" s="1795"/>
      <c r="F7" s="1795"/>
      <c r="G7" s="1795"/>
      <c r="H7" s="1795"/>
      <c r="I7" s="1795"/>
      <c r="J7" s="1795"/>
      <c r="K7" s="301" t="s">
        <v>73</v>
      </c>
      <c r="L7" s="302">
        <f>入力表!F$13</f>
        <v>0</v>
      </c>
      <c r="M7" s="298"/>
      <c r="N7" s="1794"/>
      <c r="O7" s="1795"/>
      <c r="P7" s="1795"/>
      <c r="Q7" s="1795"/>
      <c r="R7" s="1795"/>
      <c r="S7" s="1795"/>
      <c r="T7" s="1795"/>
      <c r="U7" s="1795"/>
      <c r="V7" s="1795"/>
      <c r="W7" s="301"/>
      <c r="X7" s="1066"/>
    </row>
    <row r="8" spans="1:30" s="299" customFormat="1">
      <c r="A8" s="303" t="s">
        <v>370</v>
      </c>
      <c r="B8" s="304" t="s">
        <v>598</v>
      </c>
      <c r="C8" s="305"/>
      <c r="D8" s="300"/>
      <c r="E8" s="298"/>
      <c r="F8" s="300"/>
      <c r="G8" s="969"/>
      <c r="H8" s="300"/>
      <c r="I8" s="298"/>
      <c r="J8" s="969"/>
      <c r="K8" s="301" t="s">
        <v>230</v>
      </c>
      <c r="L8" s="302">
        <v>6</v>
      </c>
      <c r="M8" s="303"/>
      <c r="N8" s="304"/>
      <c r="O8" s="305"/>
      <c r="P8" s="300"/>
      <c r="Q8" s="298"/>
      <c r="R8" s="300"/>
      <c r="S8" s="1051"/>
      <c r="T8" s="300"/>
      <c r="U8" s="298"/>
      <c r="V8" s="1051"/>
      <c r="W8" s="843"/>
      <c r="Y8" s="842"/>
    </row>
    <row r="9" spans="1:30" s="299" customFormat="1">
      <c r="A9" s="303" t="s">
        <v>370</v>
      </c>
      <c r="B9" s="304" t="s">
        <v>72</v>
      </c>
      <c r="C9" s="305"/>
      <c r="D9" s="300"/>
      <c r="E9" s="298"/>
      <c r="F9" s="300"/>
      <c r="G9" s="969"/>
      <c r="H9" s="300"/>
      <c r="I9" s="298"/>
      <c r="J9" s="442"/>
      <c r="K9" s="301"/>
      <c r="L9" s="1066"/>
      <c r="M9" s="303"/>
      <c r="N9" s="304"/>
      <c r="O9" s="305"/>
      <c r="P9" s="300"/>
      <c r="Q9" s="298"/>
      <c r="R9" s="300"/>
      <c r="S9" s="1051"/>
      <c r="T9" s="300"/>
      <c r="U9" s="298"/>
      <c r="V9" s="442"/>
      <c r="W9" s="301"/>
      <c r="X9" s="1066"/>
    </row>
    <row r="10" spans="1:30" s="299" customFormat="1">
      <c r="A10" s="1142" t="s">
        <v>370</v>
      </c>
      <c r="B10" s="1143" t="s">
        <v>660</v>
      </c>
      <c r="C10" s="1144"/>
      <c r="D10" s="300"/>
      <c r="E10" s="298"/>
      <c r="F10" s="300"/>
      <c r="G10" s="1051"/>
      <c r="H10" s="300"/>
      <c r="I10" s="298"/>
      <c r="J10" s="442"/>
      <c r="K10" s="301"/>
      <c r="L10" s="1066"/>
      <c r="M10" s="303"/>
      <c r="N10" s="304"/>
      <c r="O10" s="305"/>
      <c r="P10" s="300"/>
      <c r="Q10" s="298"/>
      <c r="R10" s="300"/>
      <c r="S10" s="1051"/>
      <c r="T10" s="300"/>
      <c r="U10" s="298"/>
      <c r="V10" s="442"/>
      <c r="W10" s="301"/>
      <c r="X10" s="1066"/>
    </row>
    <row r="11" spans="1:30" s="299" customFormat="1">
      <c r="A11" s="1142" t="s">
        <v>370</v>
      </c>
      <c r="B11" s="1143" t="s">
        <v>661</v>
      </c>
      <c r="C11" s="1144"/>
      <c r="D11" s="300"/>
      <c r="E11" s="298"/>
      <c r="F11" s="300"/>
      <c r="G11" s="1051"/>
      <c r="H11" s="300"/>
      <c r="I11" s="298"/>
      <c r="J11" s="442"/>
      <c r="K11" s="301"/>
      <c r="L11" s="1066"/>
      <c r="M11" s="303"/>
      <c r="N11" s="304"/>
      <c r="O11" s="305"/>
      <c r="P11" s="300"/>
      <c r="Q11" s="298"/>
      <c r="R11" s="300"/>
      <c r="S11" s="1051"/>
      <c r="T11" s="300"/>
      <c r="U11" s="298"/>
      <c r="V11" s="442"/>
      <c r="W11" s="301"/>
      <c r="X11" s="1066"/>
    </row>
    <row r="12" spans="1:30" s="299" customFormat="1">
      <c r="A12" s="1142" t="s">
        <v>370</v>
      </c>
      <c r="B12" s="1143" t="s">
        <v>662</v>
      </c>
      <c r="C12" s="1144"/>
      <c r="D12" s="300"/>
      <c r="E12" s="298"/>
      <c r="F12" s="300"/>
      <c r="G12" s="1051"/>
      <c r="H12" s="300"/>
      <c r="I12" s="298"/>
      <c r="J12" s="442"/>
      <c r="K12" s="301"/>
      <c r="L12" s="1066"/>
      <c r="M12" s="303"/>
      <c r="N12" s="304"/>
      <c r="O12" s="305"/>
      <c r="P12" s="300"/>
      <c r="Q12" s="298"/>
      <c r="R12" s="300"/>
      <c r="S12" s="1051"/>
      <c r="T12" s="300"/>
      <c r="U12" s="298"/>
      <c r="V12" s="442"/>
      <c r="W12" s="301"/>
      <c r="X12" s="1066"/>
    </row>
    <row r="13" spans="1:30" s="299" customFormat="1">
      <c r="A13" s="1142" t="s">
        <v>370</v>
      </c>
      <c r="B13" s="1143" t="s">
        <v>527</v>
      </c>
      <c r="C13" s="1144"/>
      <c r="D13" s="300"/>
      <c r="E13" s="298"/>
      <c r="F13" s="300"/>
      <c r="G13" s="969"/>
      <c r="H13" s="300"/>
      <c r="I13" s="298"/>
      <c r="J13" s="442"/>
      <c r="M13" s="303"/>
      <c r="N13" s="304"/>
      <c r="O13" s="305"/>
      <c r="P13" s="300"/>
      <c r="Q13" s="298"/>
      <c r="R13" s="300"/>
      <c r="S13" s="1051"/>
      <c r="T13" s="300"/>
      <c r="U13" s="298"/>
      <c r="V13" s="442"/>
    </row>
    <row r="14" spans="1:30" ht="11.25" customHeight="1" thickBot="1">
      <c r="A14" s="676" t="s">
        <v>370</v>
      </c>
      <c r="B14" s="677" t="s">
        <v>528</v>
      </c>
      <c r="C14" s="675"/>
      <c r="D14" s="300"/>
      <c r="E14" s="298"/>
      <c r="F14" s="300"/>
      <c r="G14" s="969"/>
      <c r="H14" s="300"/>
      <c r="I14" s="298"/>
      <c r="J14" s="442"/>
      <c r="K14" s="297"/>
      <c r="L14" s="296"/>
      <c r="M14" s="676"/>
      <c r="N14" s="677"/>
      <c r="O14" s="675"/>
      <c r="P14" s="300"/>
      <c r="Q14" s="298"/>
      <c r="R14" s="300"/>
      <c r="S14" s="1051"/>
      <c r="T14" s="300"/>
      <c r="U14" s="298"/>
      <c r="V14" s="442"/>
      <c r="W14" s="297"/>
      <c r="X14" s="296"/>
    </row>
    <row r="15" spans="1:30" ht="27" customHeight="1" thickTop="1" thickBot="1">
      <c r="A15" s="1789">
        <f>A16</f>
        <v>44930</v>
      </c>
      <c r="B15" s="1790"/>
      <c r="C15" s="1791"/>
      <c r="D15" s="351" t="s">
        <v>67</v>
      </c>
      <c r="E15" s="1789">
        <f>E17</f>
        <v>44962</v>
      </c>
      <c r="F15" s="1790"/>
      <c r="G15" s="1791"/>
      <c r="H15" s="352" t="s">
        <v>67</v>
      </c>
      <c r="I15" s="1789">
        <f>I16</f>
        <v>44989</v>
      </c>
      <c r="J15" s="1790"/>
      <c r="K15" s="1791"/>
      <c r="L15" s="351" t="s">
        <v>67</v>
      </c>
      <c r="M15" s="1789">
        <f>M16</f>
        <v>45020</v>
      </c>
      <c r="N15" s="1790"/>
      <c r="O15" s="1791"/>
      <c r="P15" s="351" t="s">
        <v>67</v>
      </c>
      <c r="Q15" s="1789">
        <f>Q17</f>
        <v>45051</v>
      </c>
      <c r="R15" s="1790"/>
      <c r="S15" s="1791"/>
      <c r="T15" s="352" t="s">
        <v>67</v>
      </c>
      <c r="U15" s="1789">
        <f>U16</f>
        <v>45081</v>
      </c>
      <c r="V15" s="1790"/>
      <c r="W15" s="1791"/>
      <c r="X15" s="351" t="s">
        <v>67</v>
      </c>
      <c r="AC15" s="459"/>
      <c r="AD15" s="454"/>
    </row>
    <row r="16" spans="1:30" s="306" customFormat="1" ht="27" customHeight="1" thickTop="1">
      <c r="A16" s="792">
        <v>44930</v>
      </c>
      <c r="B16" s="793">
        <f t="shared" ref="B16:B46" si="0">WEEKDAY(A16)</f>
        <v>4</v>
      </c>
      <c r="C16" s="947" t="s">
        <v>332</v>
      </c>
      <c r="D16" s="794">
        <v>3</v>
      </c>
      <c r="E16" s="795">
        <f>A46+1</f>
        <v>44961</v>
      </c>
      <c r="F16" s="796">
        <f t="shared" ref="F16:F43" si="1">WEEKDAY(E16)</f>
        <v>7</v>
      </c>
      <c r="G16" s="942"/>
      <c r="H16" s="797"/>
      <c r="I16" s="798">
        <f>E43+1</f>
        <v>44989</v>
      </c>
      <c r="J16" s="799">
        <f t="shared" ref="J16:J39" si="2">WEEKDAY(I16)</f>
        <v>7</v>
      </c>
      <c r="K16" s="949"/>
      <c r="L16" s="800"/>
      <c r="M16" s="1073">
        <v>45020</v>
      </c>
      <c r="N16" s="796">
        <f t="shared" ref="N16:N45" si="3">WEEKDAY(M16)</f>
        <v>3</v>
      </c>
      <c r="O16" s="1074"/>
      <c r="P16" s="1075"/>
      <c r="Q16" s="795">
        <f>M45+1</f>
        <v>45050</v>
      </c>
      <c r="R16" s="796">
        <f t="shared" ref="R16:R46" si="4">WEEKDAY(Q16)</f>
        <v>5</v>
      </c>
      <c r="S16" s="942"/>
      <c r="T16" s="797"/>
      <c r="U16" s="798">
        <f>Q46+1</f>
        <v>45081</v>
      </c>
      <c r="V16" s="799">
        <f t="shared" ref="V16:V41" si="5">WEEKDAY(U16)</f>
        <v>1</v>
      </c>
      <c r="W16" s="949"/>
      <c r="X16" s="800"/>
      <c r="AC16" s="458"/>
      <c r="AD16" s="453"/>
    </row>
    <row r="17" spans="1:30" s="306" customFormat="1" ht="27" customHeight="1">
      <c r="A17" s="354">
        <f t="shared" ref="A17:A45" si="6">A16+1</f>
        <v>44931</v>
      </c>
      <c r="B17" s="445">
        <f t="shared" si="0"/>
        <v>5</v>
      </c>
      <c r="C17" s="1157"/>
      <c r="D17" s="346"/>
      <c r="E17" s="447">
        <f t="shared" ref="E17:E43" si="7">E16+1</f>
        <v>44962</v>
      </c>
      <c r="F17" s="446">
        <f t="shared" si="1"/>
        <v>1</v>
      </c>
      <c r="G17" s="643"/>
      <c r="H17" s="678"/>
      <c r="I17" s="355">
        <f t="shared" ref="I17:I46" si="8">I16+1</f>
        <v>44990</v>
      </c>
      <c r="J17" s="460">
        <f t="shared" si="2"/>
        <v>1</v>
      </c>
      <c r="K17" s="643"/>
      <c r="L17" s="353"/>
      <c r="M17" s="354">
        <f t="shared" ref="M17:M45" si="9">M16+1</f>
        <v>45021</v>
      </c>
      <c r="N17" s="445">
        <f t="shared" si="3"/>
        <v>4</v>
      </c>
      <c r="O17" s="918"/>
      <c r="P17" s="346"/>
      <c r="Q17" s="447">
        <f t="shared" ref="Q17:Q46" si="10">Q16+1</f>
        <v>45051</v>
      </c>
      <c r="R17" s="446">
        <f t="shared" si="4"/>
        <v>6</v>
      </c>
      <c r="S17" s="643"/>
      <c r="T17" s="678"/>
      <c r="U17" s="355">
        <f t="shared" ref="U17:U42" si="11">U16+1</f>
        <v>45082</v>
      </c>
      <c r="V17" s="460">
        <f t="shared" si="5"/>
        <v>2</v>
      </c>
      <c r="W17" s="643"/>
      <c r="X17" s="353"/>
      <c r="AC17" s="454"/>
      <c r="AD17" s="453"/>
    </row>
    <row r="18" spans="1:30" s="306" customFormat="1" ht="27" customHeight="1">
      <c r="A18" s="354">
        <f t="shared" si="6"/>
        <v>44932</v>
      </c>
      <c r="B18" s="445">
        <f t="shared" si="0"/>
        <v>6</v>
      </c>
      <c r="C18" s="803"/>
      <c r="D18" s="346"/>
      <c r="E18" s="447">
        <f t="shared" si="7"/>
        <v>44963</v>
      </c>
      <c r="F18" s="446">
        <f t="shared" si="1"/>
        <v>2</v>
      </c>
      <c r="G18" s="330"/>
      <c r="H18" s="346"/>
      <c r="I18" s="355">
        <f t="shared" si="8"/>
        <v>44991</v>
      </c>
      <c r="J18" s="460">
        <f t="shared" si="2"/>
        <v>2</v>
      </c>
      <c r="K18" s="643"/>
      <c r="L18" s="353"/>
      <c r="M18" s="354">
        <f t="shared" si="9"/>
        <v>45022</v>
      </c>
      <c r="N18" s="445">
        <f t="shared" si="3"/>
        <v>5</v>
      </c>
      <c r="O18" s="803"/>
      <c r="P18" s="346"/>
      <c r="Q18" s="447">
        <f t="shared" si="10"/>
        <v>45052</v>
      </c>
      <c r="R18" s="446">
        <f t="shared" si="4"/>
        <v>7</v>
      </c>
      <c r="S18" s="330"/>
      <c r="T18" s="346"/>
      <c r="U18" s="355">
        <f t="shared" si="11"/>
        <v>45083</v>
      </c>
      <c r="V18" s="460">
        <f t="shared" si="5"/>
        <v>3</v>
      </c>
      <c r="W18" s="643"/>
      <c r="X18" s="353"/>
      <c r="AC18" s="454"/>
      <c r="AD18" s="453"/>
    </row>
    <row r="19" spans="1:30" s="306" customFormat="1" ht="27" customHeight="1">
      <c r="A19" s="354">
        <f t="shared" si="6"/>
        <v>44933</v>
      </c>
      <c r="B19" s="445">
        <f t="shared" si="0"/>
        <v>7</v>
      </c>
      <c r="C19" s="803"/>
      <c r="D19" s="346"/>
      <c r="E19" s="447">
        <f t="shared" si="7"/>
        <v>44964</v>
      </c>
      <c r="F19" s="446">
        <f t="shared" si="1"/>
        <v>3</v>
      </c>
      <c r="G19" s="643"/>
      <c r="H19" s="346"/>
      <c r="I19" s="355">
        <f t="shared" si="8"/>
        <v>44992</v>
      </c>
      <c r="J19" s="460">
        <f t="shared" si="2"/>
        <v>3</v>
      </c>
      <c r="K19" s="643"/>
      <c r="L19" s="353"/>
      <c r="M19" s="354">
        <f t="shared" si="9"/>
        <v>45023</v>
      </c>
      <c r="N19" s="445">
        <f t="shared" si="3"/>
        <v>6</v>
      </c>
      <c r="O19" s="803"/>
      <c r="P19" s="346"/>
      <c r="Q19" s="447">
        <f t="shared" si="10"/>
        <v>45053</v>
      </c>
      <c r="R19" s="446">
        <f t="shared" si="4"/>
        <v>1</v>
      </c>
      <c r="S19" s="643"/>
      <c r="T19" s="346"/>
      <c r="U19" s="355">
        <f t="shared" si="11"/>
        <v>45084</v>
      </c>
      <c r="V19" s="460">
        <f t="shared" si="5"/>
        <v>4</v>
      </c>
      <c r="W19" s="643"/>
      <c r="X19" s="353"/>
      <c r="AC19" s="454"/>
      <c r="AD19" s="453"/>
    </row>
    <row r="20" spans="1:30" s="306" customFormat="1" ht="27" customHeight="1">
      <c r="A20" s="354">
        <f t="shared" si="6"/>
        <v>44934</v>
      </c>
      <c r="B20" s="445">
        <f t="shared" si="0"/>
        <v>1</v>
      </c>
      <c r="C20" s="326"/>
      <c r="D20" s="346"/>
      <c r="E20" s="447">
        <f t="shared" si="7"/>
        <v>44965</v>
      </c>
      <c r="F20" s="446">
        <f t="shared" si="1"/>
        <v>4</v>
      </c>
      <c r="G20" s="643"/>
      <c r="H20" s="346"/>
      <c r="I20" s="355">
        <f t="shared" si="8"/>
        <v>44993</v>
      </c>
      <c r="J20" s="460">
        <f t="shared" si="2"/>
        <v>4</v>
      </c>
      <c r="K20" s="643"/>
      <c r="L20" s="353"/>
      <c r="M20" s="354">
        <f t="shared" si="9"/>
        <v>45024</v>
      </c>
      <c r="N20" s="445">
        <f t="shared" si="3"/>
        <v>7</v>
      </c>
      <c r="O20" s="326"/>
      <c r="P20" s="346"/>
      <c r="Q20" s="447">
        <f t="shared" si="10"/>
        <v>45054</v>
      </c>
      <c r="R20" s="446">
        <f t="shared" si="4"/>
        <v>2</v>
      </c>
      <c r="S20" s="643"/>
      <c r="T20" s="346"/>
      <c r="U20" s="355">
        <f t="shared" si="11"/>
        <v>45085</v>
      </c>
      <c r="V20" s="460">
        <f t="shared" si="5"/>
        <v>5</v>
      </c>
      <c r="W20" s="643"/>
      <c r="X20" s="353"/>
      <c r="AC20" s="454"/>
      <c r="AD20" s="453"/>
    </row>
    <row r="21" spans="1:30" s="306" customFormat="1" ht="27" customHeight="1">
      <c r="A21" s="354">
        <f t="shared" si="6"/>
        <v>44935</v>
      </c>
      <c r="B21" s="445">
        <f t="shared" si="0"/>
        <v>2</v>
      </c>
      <c r="C21" s="326"/>
      <c r="D21" s="346"/>
      <c r="E21" s="447">
        <f t="shared" si="7"/>
        <v>44966</v>
      </c>
      <c r="F21" s="446">
        <f t="shared" si="1"/>
        <v>5</v>
      </c>
      <c r="G21" s="643"/>
      <c r="H21" s="346"/>
      <c r="I21" s="355">
        <f t="shared" si="8"/>
        <v>44994</v>
      </c>
      <c r="J21" s="460">
        <f t="shared" si="2"/>
        <v>5</v>
      </c>
      <c r="K21" s="643"/>
      <c r="L21" s="353"/>
      <c r="M21" s="354">
        <f t="shared" si="9"/>
        <v>45025</v>
      </c>
      <c r="N21" s="445">
        <f t="shared" si="3"/>
        <v>1</v>
      </c>
      <c r="O21" s="326"/>
      <c r="P21" s="346"/>
      <c r="Q21" s="447">
        <f t="shared" si="10"/>
        <v>45055</v>
      </c>
      <c r="R21" s="446">
        <f t="shared" si="4"/>
        <v>3</v>
      </c>
      <c r="S21" s="643"/>
      <c r="T21" s="346"/>
      <c r="U21" s="355">
        <f t="shared" si="11"/>
        <v>45086</v>
      </c>
      <c r="V21" s="460">
        <f t="shared" si="5"/>
        <v>6</v>
      </c>
      <c r="W21" s="643"/>
      <c r="X21" s="353"/>
      <c r="AC21" s="454"/>
      <c r="AD21" s="453"/>
    </row>
    <row r="22" spans="1:30" s="306" customFormat="1" ht="27" customHeight="1">
      <c r="A22" s="354">
        <f t="shared" si="6"/>
        <v>44936</v>
      </c>
      <c r="B22" s="445">
        <f t="shared" si="0"/>
        <v>3</v>
      </c>
      <c r="C22" s="643"/>
      <c r="D22" s="346"/>
      <c r="E22" s="447">
        <f t="shared" si="7"/>
        <v>44967</v>
      </c>
      <c r="F22" s="446">
        <f t="shared" si="1"/>
        <v>6</v>
      </c>
      <c r="G22" s="643"/>
      <c r="H22" s="346"/>
      <c r="I22" s="355">
        <f t="shared" si="8"/>
        <v>44995</v>
      </c>
      <c r="J22" s="460">
        <f t="shared" si="2"/>
        <v>6</v>
      </c>
      <c r="K22" s="643"/>
      <c r="L22" s="353"/>
      <c r="M22" s="354">
        <f t="shared" si="9"/>
        <v>45026</v>
      </c>
      <c r="N22" s="445">
        <f t="shared" si="3"/>
        <v>2</v>
      </c>
      <c r="O22" s="643"/>
      <c r="P22" s="346"/>
      <c r="Q22" s="447">
        <f t="shared" si="10"/>
        <v>45056</v>
      </c>
      <c r="R22" s="446">
        <f t="shared" si="4"/>
        <v>4</v>
      </c>
      <c r="S22" s="643"/>
      <c r="T22" s="346"/>
      <c r="U22" s="355">
        <f t="shared" si="11"/>
        <v>45087</v>
      </c>
      <c r="V22" s="460">
        <f t="shared" si="5"/>
        <v>7</v>
      </c>
      <c r="W22" s="643"/>
      <c r="X22" s="353"/>
      <c r="AC22" s="454"/>
      <c r="AD22" s="453"/>
    </row>
    <row r="23" spans="1:30" s="306" customFormat="1" ht="27" customHeight="1">
      <c r="A23" s="354">
        <f t="shared" si="6"/>
        <v>44937</v>
      </c>
      <c r="B23" s="445">
        <f t="shared" si="0"/>
        <v>4</v>
      </c>
      <c r="C23" s="803"/>
      <c r="D23" s="346"/>
      <c r="E23" s="354">
        <f t="shared" si="7"/>
        <v>44968</v>
      </c>
      <c r="F23" s="445">
        <f t="shared" si="1"/>
        <v>7</v>
      </c>
      <c r="G23" s="803"/>
      <c r="H23" s="346"/>
      <c r="I23" s="355">
        <f t="shared" si="8"/>
        <v>44996</v>
      </c>
      <c r="J23" s="460">
        <f t="shared" si="2"/>
        <v>7</v>
      </c>
      <c r="K23" s="643"/>
      <c r="L23" s="353"/>
      <c r="M23" s="354">
        <f t="shared" si="9"/>
        <v>45027</v>
      </c>
      <c r="N23" s="445">
        <f t="shared" si="3"/>
        <v>3</v>
      </c>
      <c r="O23" s="803"/>
      <c r="P23" s="346"/>
      <c r="Q23" s="354">
        <f t="shared" si="10"/>
        <v>45057</v>
      </c>
      <c r="R23" s="445">
        <f t="shared" si="4"/>
        <v>5</v>
      </c>
      <c r="S23" s="803"/>
      <c r="T23" s="346"/>
      <c r="U23" s="355">
        <f t="shared" si="11"/>
        <v>45088</v>
      </c>
      <c r="V23" s="460">
        <f t="shared" si="5"/>
        <v>1</v>
      </c>
      <c r="W23" s="643"/>
      <c r="X23" s="353"/>
      <c r="AC23" s="454"/>
      <c r="AD23" s="453"/>
    </row>
    <row r="24" spans="1:30" s="306" customFormat="1" ht="27" customHeight="1">
      <c r="A24" s="354">
        <f t="shared" si="6"/>
        <v>44938</v>
      </c>
      <c r="B24" s="445">
        <f t="shared" si="0"/>
        <v>5</v>
      </c>
      <c r="C24" s="803"/>
      <c r="D24" s="346"/>
      <c r="E24" s="447">
        <f t="shared" si="7"/>
        <v>44969</v>
      </c>
      <c r="F24" s="446">
        <f t="shared" si="1"/>
        <v>1</v>
      </c>
      <c r="G24" s="918"/>
      <c r="H24" s="448"/>
      <c r="I24" s="355">
        <f t="shared" si="8"/>
        <v>44997</v>
      </c>
      <c r="J24" s="642">
        <f t="shared" si="2"/>
        <v>1</v>
      </c>
      <c r="K24" s="330"/>
      <c r="L24" s="353"/>
      <c r="M24" s="354">
        <f t="shared" si="9"/>
        <v>45028</v>
      </c>
      <c r="N24" s="445">
        <f t="shared" si="3"/>
        <v>4</v>
      </c>
      <c r="O24" s="803"/>
      <c r="P24" s="346"/>
      <c r="Q24" s="447">
        <f t="shared" si="10"/>
        <v>45058</v>
      </c>
      <c r="R24" s="446">
        <f t="shared" si="4"/>
        <v>6</v>
      </c>
      <c r="S24" s="918"/>
      <c r="T24" s="448"/>
      <c r="U24" s="355">
        <f t="shared" si="11"/>
        <v>45089</v>
      </c>
      <c r="V24" s="642">
        <f t="shared" si="5"/>
        <v>2</v>
      </c>
      <c r="W24" s="330"/>
      <c r="X24" s="353"/>
      <c r="AC24" s="454"/>
      <c r="AD24" s="453"/>
    </row>
    <row r="25" spans="1:30" s="306" customFormat="1" ht="27" customHeight="1">
      <c r="A25" s="354">
        <f t="shared" si="6"/>
        <v>44939</v>
      </c>
      <c r="B25" s="445">
        <f t="shared" si="0"/>
        <v>6</v>
      </c>
      <c r="C25" s="803"/>
      <c r="D25" s="346"/>
      <c r="E25" s="447">
        <f t="shared" si="7"/>
        <v>44970</v>
      </c>
      <c r="F25" s="446">
        <f t="shared" si="1"/>
        <v>2</v>
      </c>
      <c r="G25" s="330"/>
      <c r="H25" s="346"/>
      <c r="I25" s="457">
        <f t="shared" si="8"/>
        <v>44998</v>
      </c>
      <c r="J25" s="460">
        <f t="shared" si="2"/>
        <v>2</v>
      </c>
      <c r="K25" s="918"/>
      <c r="L25" s="456"/>
      <c r="M25" s="354">
        <f t="shared" si="9"/>
        <v>45029</v>
      </c>
      <c r="N25" s="445">
        <f t="shared" si="3"/>
        <v>5</v>
      </c>
      <c r="O25" s="803"/>
      <c r="P25" s="346"/>
      <c r="Q25" s="447">
        <f t="shared" si="10"/>
        <v>45059</v>
      </c>
      <c r="R25" s="446">
        <f t="shared" si="4"/>
        <v>7</v>
      </c>
      <c r="S25" s="330"/>
      <c r="T25" s="346"/>
      <c r="U25" s="457">
        <f t="shared" si="11"/>
        <v>45090</v>
      </c>
      <c r="V25" s="460">
        <f t="shared" si="5"/>
        <v>3</v>
      </c>
      <c r="W25" s="918"/>
      <c r="X25" s="456"/>
      <c r="AC25" s="454"/>
      <c r="AD25" s="453"/>
    </row>
    <row r="26" spans="1:30" s="306" customFormat="1" ht="27" customHeight="1">
      <c r="A26" s="450">
        <f t="shared" si="6"/>
        <v>44940</v>
      </c>
      <c r="B26" s="449">
        <f t="shared" si="0"/>
        <v>7</v>
      </c>
      <c r="C26" s="943"/>
      <c r="D26" s="448"/>
      <c r="E26" s="447">
        <f t="shared" si="7"/>
        <v>44971</v>
      </c>
      <c r="F26" s="446">
        <f t="shared" si="1"/>
        <v>3</v>
      </c>
      <c r="G26" s="643"/>
      <c r="H26" s="346"/>
      <c r="I26" s="457">
        <f t="shared" si="8"/>
        <v>44999</v>
      </c>
      <c r="J26" s="460">
        <f t="shared" si="2"/>
        <v>3</v>
      </c>
      <c r="K26" s="918"/>
      <c r="L26" s="456"/>
      <c r="M26" s="450">
        <f t="shared" si="9"/>
        <v>45030</v>
      </c>
      <c r="N26" s="445">
        <f t="shared" si="3"/>
        <v>6</v>
      </c>
      <c r="O26" s="943"/>
      <c r="P26" s="448"/>
      <c r="Q26" s="447">
        <f t="shared" si="10"/>
        <v>45060</v>
      </c>
      <c r="R26" s="446">
        <f t="shared" si="4"/>
        <v>1</v>
      </c>
      <c r="S26" s="643"/>
      <c r="T26" s="346"/>
      <c r="U26" s="457">
        <f t="shared" si="11"/>
        <v>45091</v>
      </c>
      <c r="V26" s="460">
        <f t="shared" si="5"/>
        <v>4</v>
      </c>
      <c r="W26" s="918"/>
      <c r="X26" s="456"/>
      <c r="AC26" s="454"/>
      <c r="AD26" s="453"/>
    </row>
    <row r="27" spans="1:30" s="306" customFormat="1" ht="27" customHeight="1">
      <c r="A27" s="354">
        <f t="shared" si="6"/>
        <v>44941</v>
      </c>
      <c r="B27" s="445">
        <f t="shared" si="0"/>
        <v>1</v>
      </c>
      <c r="C27" s="452"/>
      <c r="D27" s="448"/>
      <c r="E27" s="447">
        <f t="shared" si="7"/>
        <v>44972</v>
      </c>
      <c r="F27" s="446">
        <f t="shared" si="1"/>
        <v>4</v>
      </c>
      <c r="G27" s="643"/>
      <c r="H27" s="346"/>
      <c r="I27" s="355">
        <f t="shared" si="8"/>
        <v>45000</v>
      </c>
      <c r="J27" s="460">
        <f t="shared" si="2"/>
        <v>4</v>
      </c>
      <c r="K27" s="643"/>
      <c r="L27" s="353"/>
      <c r="M27" s="354">
        <f t="shared" si="9"/>
        <v>45031</v>
      </c>
      <c r="N27" s="445">
        <f t="shared" si="3"/>
        <v>7</v>
      </c>
      <c r="O27" s="452"/>
      <c r="P27" s="448"/>
      <c r="Q27" s="447">
        <f t="shared" si="10"/>
        <v>45061</v>
      </c>
      <c r="R27" s="446">
        <f t="shared" si="4"/>
        <v>2</v>
      </c>
      <c r="S27" s="643"/>
      <c r="T27" s="346"/>
      <c r="U27" s="355">
        <f t="shared" si="11"/>
        <v>45092</v>
      </c>
      <c r="V27" s="460">
        <f t="shared" si="5"/>
        <v>5</v>
      </c>
      <c r="W27" s="643"/>
      <c r="X27" s="353"/>
      <c r="AC27" s="454"/>
      <c r="AD27" s="453"/>
    </row>
    <row r="28" spans="1:30" s="306" customFormat="1" ht="27" customHeight="1">
      <c r="A28" s="354">
        <f t="shared" si="6"/>
        <v>44942</v>
      </c>
      <c r="B28" s="445">
        <f t="shared" si="0"/>
        <v>2</v>
      </c>
      <c r="C28" s="803"/>
      <c r="D28" s="346"/>
      <c r="E28" s="447">
        <f t="shared" si="7"/>
        <v>44973</v>
      </c>
      <c r="F28" s="446">
        <f t="shared" si="1"/>
        <v>5</v>
      </c>
      <c r="G28" s="643"/>
      <c r="H28" s="346"/>
      <c r="I28" s="355">
        <f t="shared" si="8"/>
        <v>45001</v>
      </c>
      <c r="J28" s="460">
        <f t="shared" si="2"/>
        <v>5</v>
      </c>
      <c r="K28" s="643"/>
      <c r="L28" s="353"/>
      <c r="M28" s="354">
        <f t="shared" si="9"/>
        <v>45032</v>
      </c>
      <c r="N28" s="445">
        <f t="shared" si="3"/>
        <v>1</v>
      </c>
      <c r="O28" s="326"/>
      <c r="P28" s="346"/>
      <c r="Q28" s="447">
        <f t="shared" si="10"/>
        <v>45062</v>
      </c>
      <c r="R28" s="446">
        <f t="shared" si="4"/>
        <v>3</v>
      </c>
      <c r="S28" s="643"/>
      <c r="T28" s="346"/>
      <c r="U28" s="355">
        <f t="shared" si="11"/>
        <v>45093</v>
      </c>
      <c r="V28" s="460">
        <f t="shared" si="5"/>
        <v>6</v>
      </c>
      <c r="W28" s="643"/>
      <c r="X28" s="353"/>
      <c r="AC28" s="454"/>
      <c r="AD28" s="453"/>
    </row>
    <row r="29" spans="1:30" s="306" customFormat="1" ht="27" customHeight="1">
      <c r="A29" s="354">
        <f t="shared" si="6"/>
        <v>44943</v>
      </c>
      <c r="B29" s="445">
        <f t="shared" si="0"/>
        <v>3</v>
      </c>
      <c r="C29" s="803"/>
      <c r="D29" s="346"/>
      <c r="E29" s="447">
        <f t="shared" si="7"/>
        <v>44974</v>
      </c>
      <c r="F29" s="446">
        <f t="shared" si="1"/>
        <v>6</v>
      </c>
      <c r="G29" s="643"/>
      <c r="H29" s="346"/>
      <c r="I29" s="355">
        <f t="shared" si="8"/>
        <v>45002</v>
      </c>
      <c r="J29" s="460">
        <f t="shared" si="2"/>
        <v>6</v>
      </c>
      <c r="K29" s="643"/>
      <c r="L29" s="353"/>
      <c r="M29" s="354">
        <f t="shared" si="9"/>
        <v>45033</v>
      </c>
      <c r="N29" s="445">
        <f t="shared" si="3"/>
        <v>2</v>
      </c>
      <c r="O29" s="803"/>
      <c r="P29" s="346"/>
      <c r="Q29" s="447">
        <f t="shared" si="10"/>
        <v>45063</v>
      </c>
      <c r="R29" s="446">
        <f t="shared" si="4"/>
        <v>4</v>
      </c>
      <c r="S29" s="643"/>
      <c r="T29" s="346"/>
      <c r="U29" s="355">
        <f t="shared" si="11"/>
        <v>45094</v>
      </c>
      <c r="V29" s="460">
        <f t="shared" si="5"/>
        <v>7</v>
      </c>
      <c r="W29" s="643"/>
      <c r="X29" s="353"/>
      <c r="AC29" s="454"/>
      <c r="AD29" s="453"/>
    </row>
    <row r="30" spans="1:30" s="306" customFormat="1" ht="27" customHeight="1">
      <c r="A30" s="354">
        <f t="shared" si="6"/>
        <v>44944</v>
      </c>
      <c r="B30" s="445">
        <f t="shared" si="0"/>
        <v>4</v>
      </c>
      <c r="C30" s="803"/>
      <c r="D30" s="346"/>
      <c r="E30" s="447">
        <f t="shared" si="7"/>
        <v>44975</v>
      </c>
      <c r="F30" s="446">
        <f t="shared" si="1"/>
        <v>7</v>
      </c>
      <c r="G30" s="643"/>
      <c r="H30" s="346"/>
      <c r="I30" s="355">
        <f t="shared" si="8"/>
        <v>45003</v>
      </c>
      <c r="J30" s="460">
        <f t="shared" si="2"/>
        <v>7</v>
      </c>
      <c r="K30" s="643"/>
      <c r="L30" s="353"/>
      <c r="M30" s="354">
        <f t="shared" si="9"/>
        <v>45034</v>
      </c>
      <c r="N30" s="445">
        <f t="shared" si="3"/>
        <v>3</v>
      </c>
      <c r="O30" s="803"/>
      <c r="P30" s="346"/>
      <c r="Q30" s="447">
        <f t="shared" si="10"/>
        <v>45064</v>
      </c>
      <c r="R30" s="446">
        <f t="shared" si="4"/>
        <v>5</v>
      </c>
      <c r="S30" s="643"/>
      <c r="T30" s="346"/>
      <c r="U30" s="355">
        <f t="shared" si="11"/>
        <v>45095</v>
      </c>
      <c r="V30" s="460">
        <f t="shared" si="5"/>
        <v>1</v>
      </c>
      <c r="W30" s="643"/>
      <c r="X30" s="353"/>
      <c r="AC30" s="454"/>
      <c r="AD30" s="453"/>
    </row>
    <row r="31" spans="1:30" s="306" customFormat="1" ht="27" customHeight="1">
      <c r="A31" s="354">
        <f t="shared" si="6"/>
        <v>44945</v>
      </c>
      <c r="B31" s="445">
        <f t="shared" si="0"/>
        <v>5</v>
      </c>
      <c r="C31" s="803"/>
      <c r="D31" s="346"/>
      <c r="E31" s="447">
        <f t="shared" si="7"/>
        <v>44976</v>
      </c>
      <c r="F31" s="446">
        <f t="shared" si="1"/>
        <v>1</v>
      </c>
      <c r="G31" s="643"/>
      <c r="H31" s="346"/>
      <c r="I31" s="355">
        <f t="shared" si="8"/>
        <v>45004</v>
      </c>
      <c r="J31" s="460">
        <f t="shared" si="2"/>
        <v>1</v>
      </c>
      <c r="K31" s="643"/>
      <c r="L31" s="353"/>
      <c r="M31" s="354">
        <f t="shared" si="9"/>
        <v>45035</v>
      </c>
      <c r="N31" s="445">
        <f t="shared" si="3"/>
        <v>4</v>
      </c>
      <c r="O31" s="803"/>
      <c r="P31" s="346"/>
      <c r="Q31" s="447">
        <f t="shared" si="10"/>
        <v>45065</v>
      </c>
      <c r="R31" s="446">
        <f t="shared" si="4"/>
        <v>6</v>
      </c>
      <c r="S31" s="643"/>
      <c r="T31" s="346"/>
      <c r="U31" s="355">
        <f t="shared" si="11"/>
        <v>45096</v>
      </c>
      <c r="V31" s="460">
        <f t="shared" si="5"/>
        <v>2</v>
      </c>
      <c r="W31" s="643"/>
      <c r="X31" s="353"/>
      <c r="AC31" s="454"/>
      <c r="AD31" s="453"/>
    </row>
    <row r="32" spans="1:30" s="306" customFormat="1" ht="27" customHeight="1">
      <c r="A32" s="354">
        <f t="shared" si="6"/>
        <v>44946</v>
      </c>
      <c r="B32" s="445">
        <f t="shared" si="0"/>
        <v>6</v>
      </c>
      <c r="C32" s="803"/>
      <c r="D32" s="346"/>
      <c r="E32" s="447">
        <f t="shared" si="7"/>
        <v>44977</v>
      </c>
      <c r="F32" s="446">
        <f t="shared" si="1"/>
        <v>2</v>
      </c>
      <c r="G32" s="330"/>
      <c r="H32" s="346"/>
      <c r="I32" s="355">
        <f t="shared" si="8"/>
        <v>45005</v>
      </c>
      <c r="J32" s="460">
        <f t="shared" si="2"/>
        <v>2</v>
      </c>
      <c r="K32" s="643"/>
      <c r="L32" s="353"/>
      <c r="M32" s="354">
        <f t="shared" si="9"/>
        <v>45036</v>
      </c>
      <c r="N32" s="445">
        <f t="shared" si="3"/>
        <v>5</v>
      </c>
      <c r="O32" s="803"/>
      <c r="P32" s="346"/>
      <c r="Q32" s="447">
        <f t="shared" si="10"/>
        <v>45066</v>
      </c>
      <c r="R32" s="446">
        <f t="shared" si="4"/>
        <v>7</v>
      </c>
      <c r="S32" s="330"/>
      <c r="T32" s="346"/>
      <c r="U32" s="355">
        <f t="shared" si="11"/>
        <v>45097</v>
      </c>
      <c r="V32" s="460">
        <f t="shared" si="5"/>
        <v>3</v>
      </c>
      <c r="W32" s="643"/>
      <c r="X32" s="353"/>
      <c r="AC32" s="454"/>
      <c r="AD32" s="453"/>
    </row>
    <row r="33" spans="1:30" s="306" customFormat="1" ht="27" customHeight="1">
      <c r="A33" s="354">
        <f t="shared" si="6"/>
        <v>44947</v>
      </c>
      <c r="B33" s="445">
        <f t="shared" si="0"/>
        <v>7</v>
      </c>
      <c r="C33" s="803"/>
      <c r="D33" s="346"/>
      <c r="E33" s="447">
        <f t="shared" si="7"/>
        <v>44978</v>
      </c>
      <c r="F33" s="446">
        <f t="shared" si="1"/>
        <v>3</v>
      </c>
      <c r="G33" s="643"/>
      <c r="H33" s="346"/>
      <c r="I33" s="354">
        <f t="shared" si="8"/>
        <v>45006</v>
      </c>
      <c r="J33" s="445">
        <f t="shared" si="2"/>
        <v>3</v>
      </c>
      <c r="K33" s="803"/>
      <c r="L33" s="353"/>
      <c r="M33" s="354">
        <f t="shared" si="9"/>
        <v>45037</v>
      </c>
      <c r="N33" s="445">
        <f t="shared" si="3"/>
        <v>6</v>
      </c>
      <c r="O33" s="803"/>
      <c r="P33" s="346"/>
      <c r="Q33" s="447">
        <f t="shared" si="10"/>
        <v>45067</v>
      </c>
      <c r="R33" s="446">
        <f t="shared" si="4"/>
        <v>1</v>
      </c>
      <c r="S33" s="643"/>
      <c r="T33" s="346"/>
      <c r="U33" s="354">
        <f t="shared" si="11"/>
        <v>45098</v>
      </c>
      <c r="V33" s="445">
        <f t="shared" si="5"/>
        <v>4</v>
      </c>
      <c r="W33" s="803"/>
      <c r="X33" s="353"/>
      <c r="AC33" s="454"/>
      <c r="AD33" s="453"/>
    </row>
    <row r="34" spans="1:30" s="306" customFormat="1" ht="27" customHeight="1">
      <c r="A34" s="354">
        <f t="shared" si="6"/>
        <v>44948</v>
      </c>
      <c r="B34" s="445">
        <f t="shared" si="0"/>
        <v>1</v>
      </c>
      <c r="C34" s="452"/>
      <c r="D34" s="448"/>
      <c r="E34" s="447">
        <f t="shared" si="7"/>
        <v>44979</v>
      </c>
      <c r="F34" s="446">
        <f t="shared" si="1"/>
        <v>4</v>
      </c>
      <c r="G34" s="918"/>
      <c r="H34" s="448"/>
      <c r="I34" s="355">
        <f t="shared" si="8"/>
        <v>45007</v>
      </c>
      <c r="J34" s="460">
        <f t="shared" si="2"/>
        <v>4</v>
      </c>
      <c r="K34" s="643"/>
      <c r="L34" s="353"/>
      <c r="M34" s="354">
        <f t="shared" si="9"/>
        <v>45038</v>
      </c>
      <c r="N34" s="445">
        <f t="shared" si="3"/>
        <v>7</v>
      </c>
      <c r="O34" s="452"/>
      <c r="P34" s="448"/>
      <c r="Q34" s="447">
        <f t="shared" si="10"/>
        <v>45068</v>
      </c>
      <c r="R34" s="446">
        <f t="shared" si="4"/>
        <v>2</v>
      </c>
      <c r="S34" s="918"/>
      <c r="T34" s="448"/>
      <c r="U34" s="355">
        <f t="shared" si="11"/>
        <v>45099</v>
      </c>
      <c r="V34" s="460">
        <f t="shared" si="5"/>
        <v>5</v>
      </c>
      <c r="W34" s="643"/>
      <c r="X34" s="353"/>
      <c r="AC34" s="454"/>
      <c r="AD34" s="453"/>
    </row>
    <row r="35" spans="1:30" s="306" customFormat="1" ht="27" customHeight="1">
      <c r="A35" s="354">
        <f t="shared" si="6"/>
        <v>44949</v>
      </c>
      <c r="B35" s="445">
        <f t="shared" si="0"/>
        <v>2</v>
      </c>
      <c r="C35" s="803"/>
      <c r="D35" s="346"/>
      <c r="E35" s="354">
        <f t="shared" si="7"/>
        <v>44980</v>
      </c>
      <c r="F35" s="445">
        <f t="shared" si="1"/>
        <v>5</v>
      </c>
      <c r="G35" s="803"/>
      <c r="H35" s="346"/>
      <c r="I35" s="355">
        <f t="shared" si="8"/>
        <v>45008</v>
      </c>
      <c r="J35" s="460">
        <f t="shared" si="2"/>
        <v>5</v>
      </c>
      <c r="K35" s="643"/>
      <c r="L35" s="353"/>
      <c r="M35" s="354">
        <f t="shared" si="9"/>
        <v>45039</v>
      </c>
      <c r="N35" s="445">
        <f t="shared" si="3"/>
        <v>1</v>
      </c>
      <c r="O35" s="326"/>
      <c r="P35" s="346"/>
      <c r="Q35" s="354">
        <f t="shared" si="10"/>
        <v>45069</v>
      </c>
      <c r="R35" s="445">
        <f t="shared" si="4"/>
        <v>3</v>
      </c>
      <c r="S35" s="803"/>
      <c r="T35" s="346"/>
      <c r="U35" s="355">
        <f t="shared" si="11"/>
        <v>45100</v>
      </c>
      <c r="V35" s="460">
        <f t="shared" si="5"/>
        <v>6</v>
      </c>
      <c r="W35" s="643"/>
      <c r="X35" s="353"/>
      <c r="AC35" s="454"/>
      <c r="AD35" s="453"/>
    </row>
    <row r="36" spans="1:30" s="306" customFormat="1" ht="27" customHeight="1">
      <c r="A36" s="354">
        <f t="shared" si="6"/>
        <v>44950</v>
      </c>
      <c r="B36" s="445">
        <f t="shared" si="0"/>
        <v>3</v>
      </c>
      <c r="C36" s="803"/>
      <c r="D36" s="346"/>
      <c r="E36" s="447">
        <f t="shared" si="7"/>
        <v>44981</v>
      </c>
      <c r="F36" s="446">
        <f t="shared" si="1"/>
        <v>6</v>
      </c>
      <c r="G36" s="918"/>
      <c r="H36" s="448"/>
      <c r="I36" s="355">
        <f t="shared" si="8"/>
        <v>45009</v>
      </c>
      <c r="J36" s="460">
        <f t="shared" si="2"/>
        <v>6</v>
      </c>
      <c r="K36" s="643"/>
      <c r="L36" s="353"/>
      <c r="M36" s="354">
        <f t="shared" si="9"/>
        <v>45040</v>
      </c>
      <c r="N36" s="445">
        <f t="shared" si="3"/>
        <v>2</v>
      </c>
      <c r="O36" s="803"/>
      <c r="P36" s="346"/>
      <c r="Q36" s="447">
        <f t="shared" si="10"/>
        <v>45070</v>
      </c>
      <c r="R36" s="446">
        <f t="shared" si="4"/>
        <v>4</v>
      </c>
      <c r="S36" s="918"/>
      <c r="T36" s="448"/>
      <c r="U36" s="355">
        <f t="shared" si="11"/>
        <v>45101</v>
      </c>
      <c r="V36" s="460">
        <f t="shared" si="5"/>
        <v>7</v>
      </c>
      <c r="W36" s="643"/>
      <c r="X36" s="353"/>
      <c r="AC36" s="454"/>
      <c r="AD36" s="455"/>
    </row>
    <row r="37" spans="1:30" s="306" customFormat="1" ht="27" customHeight="1">
      <c r="A37" s="354">
        <f t="shared" si="6"/>
        <v>44951</v>
      </c>
      <c r="B37" s="445">
        <f t="shared" si="0"/>
        <v>4</v>
      </c>
      <c r="C37" s="803"/>
      <c r="D37" s="346"/>
      <c r="E37" s="447">
        <f t="shared" si="7"/>
        <v>44982</v>
      </c>
      <c r="F37" s="446">
        <f t="shared" si="1"/>
        <v>7</v>
      </c>
      <c r="G37" s="918"/>
      <c r="H37" s="448"/>
      <c r="I37" s="355">
        <f t="shared" si="8"/>
        <v>45010</v>
      </c>
      <c r="J37" s="642">
        <f t="shared" si="2"/>
        <v>7</v>
      </c>
      <c r="K37" s="643"/>
      <c r="L37" s="353"/>
      <c r="M37" s="354">
        <f t="shared" si="9"/>
        <v>45041</v>
      </c>
      <c r="N37" s="445">
        <f t="shared" si="3"/>
        <v>3</v>
      </c>
      <c r="O37" s="803"/>
      <c r="P37" s="346"/>
      <c r="Q37" s="447">
        <f t="shared" si="10"/>
        <v>45071</v>
      </c>
      <c r="R37" s="446">
        <f t="shared" si="4"/>
        <v>5</v>
      </c>
      <c r="S37" s="918"/>
      <c r="T37" s="448"/>
      <c r="U37" s="355">
        <f t="shared" si="11"/>
        <v>45102</v>
      </c>
      <c r="V37" s="642">
        <f t="shared" si="5"/>
        <v>1</v>
      </c>
      <c r="W37" s="643"/>
      <c r="X37" s="353"/>
      <c r="AC37" s="454"/>
      <c r="AD37" s="453"/>
    </row>
    <row r="38" spans="1:30" s="306" customFormat="1" ht="27" customHeight="1">
      <c r="A38" s="354">
        <f t="shared" si="6"/>
        <v>44952</v>
      </c>
      <c r="B38" s="445">
        <f t="shared" si="0"/>
        <v>5</v>
      </c>
      <c r="C38" s="803"/>
      <c r="D38" s="346"/>
      <c r="E38" s="970">
        <f t="shared" si="7"/>
        <v>44983</v>
      </c>
      <c r="F38" s="451">
        <f t="shared" si="1"/>
        <v>1</v>
      </c>
      <c r="G38" s="643"/>
      <c r="H38" s="346"/>
      <c r="I38" s="355">
        <f t="shared" si="8"/>
        <v>45011</v>
      </c>
      <c r="J38" s="642">
        <f t="shared" si="2"/>
        <v>1</v>
      </c>
      <c r="K38" s="643"/>
      <c r="L38" s="353"/>
      <c r="M38" s="354">
        <f t="shared" si="9"/>
        <v>45042</v>
      </c>
      <c r="N38" s="445">
        <f t="shared" si="3"/>
        <v>4</v>
      </c>
      <c r="O38" s="803"/>
      <c r="P38" s="346"/>
      <c r="Q38" s="970">
        <f t="shared" si="10"/>
        <v>45072</v>
      </c>
      <c r="R38" s="451">
        <f t="shared" si="4"/>
        <v>6</v>
      </c>
      <c r="S38" s="643"/>
      <c r="T38" s="346"/>
      <c r="U38" s="355">
        <f t="shared" si="11"/>
        <v>45103</v>
      </c>
      <c r="V38" s="642">
        <f t="shared" si="5"/>
        <v>2</v>
      </c>
      <c r="W38" s="643"/>
      <c r="X38" s="353"/>
      <c r="AC38" s="454"/>
      <c r="AD38" s="453"/>
    </row>
    <row r="39" spans="1:30" s="306" customFormat="1" ht="27" customHeight="1">
      <c r="A39" s="354">
        <f t="shared" si="6"/>
        <v>44953</v>
      </c>
      <c r="B39" s="445">
        <f t="shared" si="0"/>
        <v>6</v>
      </c>
      <c r="C39" s="803"/>
      <c r="D39" s="346"/>
      <c r="E39" s="447">
        <f t="shared" si="7"/>
        <v>44984</v>
      </c>
      <c r="F39" s="446">
        <f t="shared" si="1"/>
        <v>2</v>
      </c>
      <c r="G39" s="330"/>
      <c r="H39" s="346"/>
      <c r="I39" s="354">
        <f t="shared" si="8"/>
        <v>45012</v>
      </c>
      <c r="J39" s="445">
        <f t="shared" si="2"/>
        <v>2</v>
      </c>
      <c r="K39" s="803"/>
      <c r="L39" s="353"/>
      <c r="M39" s="354">
        <f t="shared" si="9"/>
        <v>45043</v>
      </c>
      <c r="N39" s="445">
        <f t="shared" si="3"/>
        <v>5</v>
      </c>
      <c r="O39" s="803"/>
      <c r="P39" s="346"/>
      <c r="Q39" s="447">
        <f t="shared" si="10"/>
        <v>45073</v>
      </c>
      <c r="R39" s="446">
        <f t="shared" si="4"/>
        <v>7</v>
      </c>
      <c r="S39" s="330"/>
      <c r="T39" s="346"/>
      <c r="U39" s="354">
        <f t="shared" si="11"/>
        <v>45104</v>
      </c>
      <c r="V39" s="445">
        <f t="shared" si="5"/>
        <v>3</v>
      </c>
      <c r="W39" s="803"/>
      <c r="X39" s="353"/>
      <c r="AC39" s="444"/>
      <c r="AD39" s="443"/>
    </row>
    <row r="40" spans="1:30" s="306" customFormat="1" ht="27" customHeight="1">
      <c r="A40" s="354">
        <f t="shared" si="6"/>
        <v>44954</v>
      </c>
      <c r="B40" s="445">
        <f t="shared" si="0"/>
        <v>7</v>
      </c>
      <c r="C40" s="803"/>
      <c r="D40" s="346"/>
      <c r="E40" s="447">
        <f t="shared" si="7"/>
        <v>44985</v>
      </c>
      <c r="F40" s="446">
        <f t="shared" si="1"/>
        <v>3</v>
      </c>
      <c r="G40" s="643"/>
      <c r="H40" s="346"/>
      <c r="I40" s="354">
        <f t="shared" si="8"/>
        <v>45013</v>
      </c>
      <c r="J40" s="445">
        <f t="shared" ref="J40" si="12">WEEKDAY(I40)</f>
        <v>3</v>
      </c>
      <c r="K40" s="803"/>
      <c r="L40" s="353"/>
      <c r="M40" s="354">
        <f t="shared" si="9"/>
        <v>45044</v>
      </c>
      <c r="N40" s="445">
        <f t="shared" si="3"/>
        <v>6</v>
      </c>
      <c r="O40" s="803"/>
      <c r="P40" s="346"/>
      <c r="Q40" s="447">
        <f t="shared" si="10"/>
        <v>45074</v>
      </c>
      <c r="R40" s="446">
        <f t="shared" si="4"/>
        <v>1</v>
      </c>
      <c r="S40" s="643"/>
      <c r="T40" s="346"/>
      <c r="U40" s="354">
        <f t="shared" si="11"/>
        <v>45105</v>
      </c>
      <c r="V40" s="445">
        <f t="shared" si="5"/>
        <v>4</v>
      </c>
      <c r="W40" s="803"/>
      <c r="X40" s="353"/>
      <c r="AC40" s="444"/>
      <c r="AD40" s="443"/>
    </row>
    <row r="41" spans="1:30" s="306" customFormat="1" ht="27" customHeight="1">
      <c r="A41" s="354">
        <f t="shared" si="6"/>
        <v>44955</v>
      </c>
      <c r="B41" s="445">
        <f t="shared" si="0"/>
        <v>1</v>
      </c>
      <c r="C41" s="452"/>
      <c r="D41" s="448"/>
      <c r="E41" s="447">
        <f t="shared" si="7"/>
        <v>44986</v>
      </c>
      <c r="F41" s="446">
        <f t="shared" si="1"/>
        <v>4</v>
      </c>
      <c r="G41" s="643"/>
      <c r="H41" s="346"/>
      <c r="I41" s="354">
        <f t="shared" si="8"/>
        <v>45014</v>
      </c>
      <c r="J41" s="445">
        <f t="shared" ref="J41" si="13">WEEKDAY(I41)</f>
        <v>4</v>
      </c>
      <c r="K41" s="803"/>
      <c r="L41" s="353"/>
      <c r="M41" s="354">
        <f t="shared" si="9"/>
        <v>45045</v>
      </c>
      <c r="N41" s="445">
        <f t="shared" si="3"/>
        <v>7</v>
      </c>
      <c r="O41" s="452"/>
      <c r="P41" s="448"/>
      <c r="Q41" s="447">
        <f t="shared" si="10"/>
        <v>45075</v>
      </c>
      <c r="R41" s="446">
        <f t="shared" si="4"/>
        <v>2</v>
      </c>
      <c r="S41" s="643"/>
      <c r="T41" s="346"/>
      <c r="U41" s="354">
        <f t="shared" si="11"/>
        <v>45106</v>
      </c>
      <c r="V41" s="445">
        <f t="shared" si="5"/>
        <v>5</v>
      </c>
      <c r="W41" s="803"/>
      <c r="X41" s="353"/>
      <c r="AC41" s="444"/>
      <c r="AD41" s="443"/>
    </row>
    <row r="42" spans="1:30" s="306" customFormat="1" ht="27" customHeight="1">
      <c r="A42" s="354">
        <f t="shared" si="6"/>
        <v>44956</v>
      </c>
      <c r="B42" s="445">
        <f t="shared" si="0"/>
        <v>2</v>
      </c>
      <c r="C42" s="452"/>
      <c r="D42" s="448"/>
      <c r="E42" s="447">
        <f t="shared" si="7"/>
        <v>44987</v>
      </c>
      <c r="F42" s="446">
        <f t="shared" si="1"/>
        <v>5</v>
      </c>
      <c r="G42" s="643"/>
      <c r="H42" s="346"/>
      <c r="I42" s="355">
        <f t="shared" si="8"/>
        <v>45015</v>
      </c>
      <c r="J42" s="642">
        <f t="shared" ref="J42:J46" si="14">WEEKDAY(I42)</f>
        <v>5</v>
      </c>
      <c r="K42" s="1046"/>
      <c r="L42" s="353"/>
      <c r="M42" s="354">
        <f t="shared" si="9"/>
        <v>45046</v>
      </c>
      <c r="N42" s="445">
        <f t="shared" si="3"/>
        <v>1</v>
      </c>
      <c r="O42" s="452"/>
      <c r="P42" s="448"/>
      <c r="Q42" s="447">
        <f t="shared" si="10"/>
        <v>45076</v>
      </c>
      <c r="R42" s="446">
        <f t="shared" si="4"/>
        <v>3</v>
      </c>
      <c r="S42" s="643"/>
      <c r="T42" s="346"/>
      <c r="U42" s="804">
        <f t="shared" si="11"/>
        <v>45107</v>
      </c>
      <c r="V42" s="1082">
        <f t="shared" ref="V42" si="15">WEEKDAY(U42)</f>
        <v>6</v>
      </c>
      <c r="W42" s="1156" t="s">
        <v>61</v>
      </c>
      <c r="X42" s="805">
        <v>3</v>
      </c>
      <c r="AC42" s="444"/>
      <c r="AD42" s="443"/>
    </row>
    <row r="43" spans="1:30" s="306" customFormat="1" ht="27" customHeight="1">
      <c r="A43" s="354">
        <f t="shared" si="6"/>
        <v>44957</v>
      </c>
      <c r="B43" s="445">
        <f t="shared" si="0"/>
        <v>3</v>
      </c>
      <c r="C43" s="803"/>
      <c r="D43" s="346"/>
      <c r="E43" s="457">
        <f t="shared" si="7"/>
        <v>44988</v>
      </c>
      <c r="F43" s="446">
        <f t="shared" si="1"/>
        <v>6</v>
      </c>
      <c r="G43" s="643"/>
      <c r="H43" s="346"/>
      <c r="I43" s="355">
        <f t="shared" si="8"/>
        <v>45016</v>
      </c>
      <c r="J43" s="971">
        <f t="shared" si="14"/>
        <v>6</v>
      </c>
      <c r="K43" s="946"/>
      <c r="L43" s="346"/>
      <c r="M43" s="1068">
        <f t="shared" si="9"/>
        <v>45047</v>
      </c>
      <c r="N43" s="445">
        <f t="shared" si="3"/>
        <v>2</v>
      </c>
      <c r="O43" s="803"/>
      <c r="P43" s="346"/>
      <c r="Q43" s="457">
        <f t="shared" si="10"/>
        <v>45077</v>
      </c>
      <c r="R43" s="446">
        <f t="shared" si="4"/>
        <v>4</v>
      </c>
      <c r="S43" s="643"/>
      <c r="T43" s="378"/>
      <c r="U43" s="1044"/>
      <c r="V43" s="1045"/>
      <c r="W43" s="644"/>
      <c r="X43" s="1081"/>
      <c r="AB43" s="324"/>
      <c r="AC43" s="444"/>
      <c r="AD43" s="443"/>
    </row>
    <row r="44" spans="1:30" s="306" customFormat="1" ht="27" customHeight="1">
      <c r="A44" s="450">
        <f t="shared" si="6"/>
        <v>44958</v>
      </c>
      <c r="B44" s="449">
        <f t="shared" si="0"/>
        <v>4</v>
      </c>
      <c r="C44" s="943"/>
      <c r="D44" s="1038"/>
      <c r="E44" s="1044"/>
      <c r="F44" s="789"/>
      <c r="G44" s="644"/>
      <c r="H44" s="1043"/>
      <c r="I44" s="355">
        <f t="shared" si="8"/>
        <v>45017</v>
      </c>
      <c r="J44" s="971">
        <f t="shared" si="14"/>
        <v>7</v>
      </c>
      <c r="K44" s="803"/>
      <c r="L44" s="346"/>
      <c r="M44" s="1069">
        <f t="shared" si="9"/>
        <v>45048</v>
      </c>
      <c r="N44" s="449">
        <f t="shared" si="3"/>
        <v>3</v>
      </c>
      <c r="O44" s="943"/>
      <c r="P44" s="448"/>
      <c r="Q44" s="447">
        <f t="shared" si="10"/>
        <v>45078</v>
      </c>
      <c r="R44" s="446">
        <f t="shared" si="4"/>
        <v>5</v>
      </c>
      <c r="S44" s="803"/>
      <c r="T44" s="378"/>
      <c r="U44" s="1044"/>
      <c r="V44" s="1045"/>
      <c r="W44" s="644"/>
      <c r="X44" s="1081"/>
      <c r="AC44" s="444"/>
      <c r="AD44" s="443"/>
    </row>
    <row r="45" spans="1:30" s="306" customFormat="1" ht="27" customHeight="1">
      <c r="A45" s="945">
        <f t="shared" si="6"/>
        <v>44959</v>
      </c>
      <c r="B45" s="451">
        <f t="shared" si="0"/>
        <v>5</v>
      </c>
      <c r="C45" s="948"/>
      <c r="D45" s="378"/>
      <c r="E45" s="1044"/>
      <c r="F45" s="789"/>
      <c r="G45" s="644"/>
      <c r="H45" s="1043"/>
      <c r="I45" s="355">
        <f t="shared" si="8"/>
        <v>45018</v>
      </c>
      <c r="J45" s="971">
        <f t="shared" si="14"/>
        <v>1</v>
      </c>
      <c r="K45" s="946"/>
      <c r="L45" s="346"/>
      <c r="M45" s="970">
        <f t="shared" si="9"/>
        <v>45049</v>
      </c>
      <c r="N45" s="451">
        <f t="shared" si="3"/>
        <v>4</v>
      </c>
      <c r="O45" s="948"/>
      <c r="P45" s="346"/>
      <c r="Q45" s="447">
        <f t="shared" si="10"/>
        <v>45079</v>
      </c>
      <c r="R45" s="446">
        <f t="shared" si="4"/>
        <v>6</v>
      </c>
      <c r="S45" s="803"/>
      <c r="T45" s="378"/>
      <c r="U45" s="1044"/>
      <c r="V45" s="1045"/>
      <c r="W45" s="644"/>
      <c r="X45" s="1081"/>
      <c r="AC45" s="444"/>
      <c r="AD45" s="443"/>
    </row>
    <row r="46" spans="1:30" s="306" customFormat="1" ht="27" customHeight="1" thickBot="1">
      <c r="A46" s="972">
        <f>A45+1</f>
        <v>44960</v>
      </c>
      <c r="B46" s="973">
        <f t="shared" si="0"/>
        <v>6</v>
      </c>
      <c r="C46" s="974"/>
      <c r="D46" s="975"/>
      <c r="E46" s="1039"/>
      <c r="F46" s="1040"/>
      <c r="G46" s="1041"/>
      <c r="H46" s="1042"/>
      <c r="I46" s="1067">
        <f t="shared" si="8"/>
        <v>45019</v>
      </c>
      <c r="J46" s="1070">
        <f t="shared" si="14"/>
        <v>2</v>
      </c>
      <c r="K46" s="983"/>
      <c r="L46" s="1071"/>
      <c r="M46" s="1072"/>
      <c r="N46" s="973"/>
      <c r="O46" s="974"/>
      <c r="P46" s="975"/>
      <c r="Q46" s="1080">
        <f t="shared" si="10"/>
        <v>45080</v>
      </c>
      <c r="R46" s="1077">
        <f t="shared" si="4"/>
        <v>7</v>
      </c>
      <c r="S46" s="1078"/>
      <c r="T46" s="1079"/>
      <c r="U46" s="1076"/>
      <c r="V46" s="854"/>
      <c r="W46" s="855"/>
      <c r="X46" s="801"/>
      <c r="Y46" s="1783" t="s">
        <v>269</v>
      </c>
      <c r="Z46" s="1783"/>
      <c r="AC46" s="444"/>
      <c r="AD46" s="443"/>
    </row>
    <row r="47" spans="1:30" s="306" customFormat="1" ht="27" customHeight="1" thickTop="1" thickBot="1">
      <c r="A47" s="1784" t="s">
        <v>71</v>
      </c>
      <c r="B47" s="1785"/>
      <c r="C47" s="790">
        <f>COUNTIF(C16:C46,"*")-COUNTIF(C16:C46,"入校式")-COUNTIF(C16:C46,"休校日")-COUNTIF(C16:C46,"就職活動日")</f>
        <v>0</v>
      </c>
      <c r="D47" s="791" t="s">
        <v>70</v>
      </c>
      <c r="E47" s="1784" t="s">
        <v>71</v>
      </c>
      <c r="F47" s="1785"/>
      <c r="G47" s="379">
        <f>COUNTIF(G16:G46,"*")-COUNTIF(G16:G46,"休校日")-COUNTIF(G16:G46,"就職活動日")</f>
        <v>0</v>
      </c>
      <c r="H47" s="381" t="s">
        <v>70</v>
      </c>
      <c r="I47" s="1784" t="s">
        <v>71</v>
      </c>
      <c r="J47" s="1785"/>
      <c r="K47" s="687">
        <f>COUNTIF(K16:K46,"*")-COUNTIF(K16:K46,"修了式")-COUNTIF(K16:K46,"休校日")-COUNTIF(K16:K46,"就職活動日")</f>
        <v>0</v>
      </c>
      <c r="L47" s="380" t="s">
        <v>70</v>
      </c>
      <c r="M47" s="1784" t="s">
        <v>71</v>
      </c>
      <c r="N47" s="1785"/>
      <c r="O47" s="790">
        <f>COUNTIF(O16:O46,"*")-COUNTIF(O16:O46,"入校式")-COUNTIF(O16:O46,"休校日")-COUNTIF(O16:O46,"就職活動日")</f>
        <v>0</v>
      </c>
      <c r="P47" s="791" t="s">
        <v>70</v>
      </c>
      <c r="Q47" s="1784" t="s">
        <v>71</v>
      </c>
      <c r="R47" s="1785"/>
      <c r="S47" s="379">
        <f>COUNTIF(S16:S46,"*")-COUNTIF(S16:S46,"休校日")-COUNTIF(S16:S46,"就職活動日")</f>
        <v>0</v>
      </c>
      <c r="T47" s="381" t="s">
        <v>70</v>
      </c>
      <c r="U47" s="1784" t="s">
        <v>71</v>
      </c>
      <c r="V47" s="1785"/>
      <c r="W47" s="687">
        <f>COUNTIF(W16:W46,"*")-COUNTIF(W16:W46,"修了式")-COUNTIF(W16:W46,"休校日")-COUNTIF(W16:W46,"就職活動日")</f>
        <v>0</v>
      </c>
      <c r="X47" s="380" t="s">
        <v>70</v>
      </c>
      <c r="Y47" s="844">
        <f t="shared" ref="Y47:Y52" si="16">SUM(C47,G47,K47,O47,S47,W47)</f>
        <v>0</v>
      </c>
      <c r="Z47" s="308" t="s">
        <v>70</v>
      </c>
    </row>
    <row r="48" spans="1:30" s="306" customFormat="1" ht="27" customHeight="1" thickTop="1">
      <c r="A48" s="1786" t="s">
        <v>68</v>
      </c>
      <c r="B48" s="1787"/>
      <c r="C48" s="329"/>
      <c r="D48" s="309" t="s">
        <v>67</v>
      </c>
      <c r="E48" s="1788" t="s">
        <v>68</v>
      </c>
      <c r="F48" s="1787"/>
      <c r="G48" s="328"/>
      <c r="H48" s="310" t="s">
        <v>67</v>
      </c>
      <c r="I48" s="1788" t="s">
        <v>68</v>
      </c>
      <c r="J48" s="1787"/>
      <c r="K48" s="328"/>
      <c r="L48" s="334" t="s">
        <v>67</v>
      </c>
      <c r="M48" s="1786" t="s">
        <v>68</v>
      </c>
      <c r="N48" s="1787"/>
      <c r="O48" s="329"/>
      <c r="P48" s="309" t="s">
        <v>67</v>
      </c>
      <c r="Q48" s="1788" t="s">
        <v>68</v>
      </c>
      <c r="R48" s="1787"/>
      <c r="S48" s="328"/>
      <c r="T48" s="310" t="s">
        <v>67</v>
      </c>
      <c r="U48" s="1788" t="s">
        <v>68</v>
      </c>
      <c r="V48" s="1787"/>
      <c r="W48" s="328"/>
      <c r="X48" s="334" t="s">
        <v>67</v>
      </c>
      <c r="Y48" s="307">
        <f t="shared" si="16"/>
        <v>0</v>
      </c>
      <c r="Z48" s="308" t="s">
        <v>67</v>
      </c>
    </row>
    <row r="49" spans="1:26" s="306" customFormat="1" ht="27" customHeight="1">
      <c r="A49" s="1778" t="s">
        <v>69</v>
      </c>
      <c r="B49" s="1779"/>
      <c r="C49" s="330"/>
      <c r="D49" s="311" t="s">
        <v>67</v>
      </c>
      <c r="E49" s="1780" t="s">
        <v>69</v>
      </c>
      <c r="F49" s="1779"/>
      <c r="G49" s="326"/>
      <c r="H49" s="312" t="s">
        <v>67</v>
      </c>
      <c r="I49" s="1781" t="s">
        <v>69</v>
      </c>
      <c r="J49" s="1782"/>
      <c r="K49" s="327"/>
      <c r="L49" s="313" t="s">
        <v>67</v>
      </c>
      <c r="M49" s="1778" t="s">
        <v>69</v>
      </c>
      <c r="N49" s="1779"/>
      <c r="O49" s="330"/>
      <c r="P49" s="311" t="s">
        <v>67</v>
      </c>
      <c r="Q49" s="1780" t="s">
        <v>69</v>
      </c>
      <c r="R49" s="1779"/>
      <c r="S49" s="326"/>
      <c r="T49" s="312" t="s">
        <v>67</v>
      </c>
      <c r="U49" s="1781" t="s">
        <v>69</v>
      </c>
      <c r="V49" s="1782"/>
      <c r="W49" s="327"/>
      <c r="X49" s="313" t="s">
        <v>67</v>
      </c>
      <c r="Y49" s="307">
        <f t="shared" si="16"/>
        <v>0</v>
      </c>
      <c r="Z49" s="308" t="s">
        <v>67</v>
      </c>
    </row>
    <row r="50" spans="1:26" s="306" customFormat="1" ht="27" customHeight="1" thickBot="1">
      <c r="A50" s="1778" t="s">
        <v>73</v>
      </c>
      <c r="B50" s="1779"/>
      <c r="C50" s="330"/>
      <c r="D50" s="311" t="s">
        <v>67</v>
      </c>
      <c r="E50" s="1780" t="s">
        <v>73</v>
      </c>
      <c r="F50" s="1779"/>
      <c r="G50" s="326"/>
      <c r="H50" s="312" t="s">
        <v>67</v>
      </c>
      <c r="I50" s="1781" t="s">
        <v>73</v>
      </c>
      <c r="J50" s="1782"/>
      <c r="K50" s="327"/>
      <c r="L50" s="313" t="s">
        <v>67</v>
      </c>
      <c r="M50" s="1778" t="s">
        <v>73</v>
      </c>
      <c r="N50" s="1779"/>
      <c r="O50" s="330"/>
      <c r="P50" s="311" t="s">
        <v>67</v>
      </c>
      <c r="Q50" s="1780" t="s">
        <v>73</v>
      </c>
      <c r="R50" s="1779"/>
      <c r="S50" s="326"/>
      <c r="T50" s="312" t="s">
        <v>67</v>
      </c>
      <c r="U50" s="1781" t="s">
        <v>73</v>
      </c>
      <c r="V50" s="1782"/>
      <c r="W50" s="327"/>
      <c r="X50" s="313" t="s">
        <v>67</v>
      </c>
      <c r="Y50" s="307">
        <f t="shared" si="16"/>
        <v>0</v>
      </c>
      <c r="Z50" s="308" t="s">
        <v>67</v>
      </c>
    </row>
    <row r="51" spans="1:26" s="306" customFormat="1" ht="27" customHeight="1" thickTop="1">
      <c r="A51" s="1774" t="s">
        <v>271</v>
      </c>
      <c r="B51" s="1775"/>
      <c r="C51" s="845">
        <f>SUM(C48,C49,C50)</f>
        <v>0</v>
      </c>
      <c r="D51" s="846" t="s">
        <v>67</v>
      </c>
      <c r="E51" s="1776" t="s">
        <v>271</v>
      </c>
      <c r="F51" s="1777"/>
      <c r="G51" s="847">
        <f>SUM(G48,G49,G50)</f>
        <v>0</v>
      </c>
      <c r="H51" s="846" t="s">
        <v>67</v>
      </c>
      <c r="I51" s="1776" t="s">
        <v>271</v>
      </c>
      <c r="J51" s="1777"/>
      <c r="K51" s="848">
        <f>SUM(K48,K49,K50)</f>
        <v>0</v>
      </c>
      <c r="L51" s="314" t="s">
        <v>67</v>
      </c>
      <c r="M51" s="1774" t="s">
        <v>271</v>
      </c>
      <c r="N51" s="1775"/>
      <c r="O51" s="845">
        <f>SUM(O48,O49,O50)</f>
        <v>0</v>
      </c>
      <c r="P51" s="846" t="s">
        <v>67</v>
      </c>
      <c r="Q51" s="1776" t="s">
        <v>271</v>
      </c>
      <c r="R51" s="1777"/>
      <c r="S51" s="847">
        <f>SUM(S48,S49,S50)</f>
        <v>0</v>
      </c>
      <c r="T51" s="846" t="s">
        <v>67</v>
      </c>
      <c r="U51" s="1776" t="s">
        <v>271</v>
      </c>
      <c r="V51" s="1777"/>
      <c r="W51" s="848">
        <f>SUM(W48,W49,W50)</f>
        <v>0</v>
      </c>
      <c r="X51" s="314" t="s">
        <v>67</v>
      </c>
      <c r="Y51" s="307">
        <f t="shared" si="16"/>
        <v>0</v>
      </c>
      <c r="Z51" s="308" t="s">
        <v>67</v>
      </c>
    </row>
    <row r="52" spans="1:26" s="306" customFormat="1" ht="27" customHeight="1" thickBot="1">
      <c r="A52" s="1770" t="s">
        <v>233</v>
      </c>
      <c r="B52" s="1771"/>
      <c r="C52" s="315">
        <v>3</v>
      </c>
      <c r="D52" s="316" t="s">
        <v>67</v>
      </c>
      <c r="E52" s="1772" t="s">
        <v>233</v>
      </c>
      <c r="F52" s="1773"/>
      <c r="G52" s="317"/>
      <c r="H52" s="318" t="s">
        <v>67</v>
      </c>
      <c r="I52" s="1772" t="s">
        <v>233</v>
      </c>
      <c r="J52" s="1773"/>
      <c r="K52" s="317"/>
      <c r="L52" s="318" t="s">
        <v>67</v>
      </c>
      <c r="M52" s="1772" t="s">
        <v>233</v>
      </c>
      <c r="N52" s="1773"/>
      <c r="O52" s="317"/>
      <c r="P52" s="318" t="s">
        <v>67</v>
      </c>
      <c r="Q52" s="1772" t="s">
        <v>233</v>
      </c>
      <c r="R52" s="1773"/>
      <c r="S52" s="317"/>
      <c r="T52" s="318" t="s">
        <v>67</v>
      </c>
      <c r="U52" s="1796" t="s">
        <v>233</v>
      </c>
      <c r="V52" s="1797"/>
      <c r="W52" s="319">
        <v>3</v>
      </c>
      <c r="X52" s="320" t="s">
        <v>67</v>
      </c>
      <c r="Y52" s="321">
        <f t="shared" si="16"/>
        <v>6</v>
      </c>
      <c r="Z52" s="308" t="s">
        <v>67</v>
      </c>
    </row>
    <row r="53" spans="1:26" ht="13.8" thickTop="1">
      <c r="C53" s="982" t="str">
        <f>IF(Y48=L5,"","＜ERROR＞")</f>
        <v/>
      </c>
      <c r="D53" s="359">
        <f>SUMIF(C16:C46,"&lt;&gt;入校式",D16:D46)</f>
        <v>0</v>
      </c>
      <c r="E53" s="359"/>
      <c r="F53" s="359"/>
      <c r="G53" s="360" t="str">
        <f>IF(Y49=L6,"","＜ERROR＞")</f>
        <v/>
      </c>
      <c r="H53" s="359">
        <f>SUM(H16:H46)</f>
        <v>0</v>
      </c>
      <c r="I53" s="359"/>
      <c r="J53" s="359"/>
      <c r="K53" s="360" t="str">
        <f>IF(Y50=L7,"","＜ERROR＞")</f>
        <v/>
      </c>
      <c r="L53" s="359">
        <f>SUM(L16:L46)</f>
        <v>0</v>
      </c>
      <c r="O53" s="982" t="str">
        <f>IF(AK48=X5,"","＜ERROR＞")</f>
        <v/>
      </c>
      <c r="P53" s="359">
        <f>SUM(P16:P46)</f>
        <v>0</v>
      </c>
      <c r="Q53" s="359"/>
      <c r="R53" s="359"/>
      <c r="S53" s="360" t="str">
        <f>IF(AK49=X6,"","＜ERROR＞")</f>
        <v/>
      </c>
      <c r="T53" s="359">
        <f>SUM(T16:T46)</f>
        <v>0</v>
      </c>
      <c r="U53" s="359"/>
      <c r="V53" s="359"/>
      <c r="W53" s="360" t="str">
        <f>IF(AK50=X7,"","＜ERROR＞")</f>
        <v/>
      </c>
      <c r="X53" s="359">
        <f>SUMIF(W16:W46,"&lt;&gt;修了式",X16:X46)</f>
        <v>0</v>
      </c>
    </row>
    <row r="54" spans="1:26">
      <c r="C54" s="322" t="str">
        <f>IF(Y48=L5,"","学科時間数が一致していません！")</f>
        <v/>
      </c>
      <c r="G54" s="322" t="str">
        <f>IF(Y49=L6,"","実技時間数が一致していません！")</f>
        <v/>
      </c>
      <c r="K54" s="322" t="str">
        <f>IF(Y50=L7,"","就職支援時間数が一致していません！")</f>
        <v/>
      </c>
      <c r="O54" s="322" t="str">
        <f>IF(AK48=X5,"","学科時間数が一致していません！")</f>
        <v/>
      </c>
      <c r="S54" s="322" t="str">
        <f>IF(AK49=X6,"","実技時間数が一致していません！")</f>
        <v/>
      </c>
      <c r="W54" s="322" t="str">
        <f>IF(AK50=X7,"","就職支援時間数が一致していません！")</f>
        <v/>
      </c>
    </row>
    <row r="57" spans="1:26">
      <c r="B57" s="323"/>
      <c r="C57" s="324"/>
      <c r="D57" s="325"/>
      <c r="E57" s="325"/>
      <c r="N57" s="323"/>
      <c r="O57" s="324"/>
      <c r="P57" s="325"/>
      <c r="Q57" s="325"/>
    </row>
    <row r="58" spans="1:26">
      <c r="B58" s="323"/>
      <c r="C58" s="325"/>
      <c r="D58" s="324"/>
      <c r="E58" s="323"/>
      <c r="N58" s="323"/>
      <c r="O58" s="325"/>
      <c r="P58" s="324"/>
      <c r="Q58" s="323"/>
    </row>
    <row r="59" spans="1:26">
      <c r="B59" s="323"/>
      <c r="C59" s="325"/>
      <c r="D59" s="324"/>
      <c r="E59" s="323"/>
      <c r="N59" s="323"/>
      <c r="O59" s="325"/>
      <c r="P59" s="324"/>
      <c r="Q59" s="323"/>
    </row>
    <row r="60" spans="1:26">
      <c r="B60" s="323"/>
      <c r="C60" s="325"/>
      <c r="D60" s="324"/>
      <c r="E60" s="323"/>
      <c r="N60" s="323"/>
      <c r="O60" s="325"/>
      <c r="P60" s="324"/>
      <c r="Q60" s="323"/>
    </row>
    <row r="61" spans="1:26">
      <c r="B61" s="323"/>
      <c r="C61" s="325"/>
      <c r="D61" s="324"/>
      <c r="E61" s="323"/>
      <c r="N61" s="323"/>
      <c r="O61" s="325"/>
      <c r="P61" s="324"/>
      <c r="Q61" s="323"/>
    </row>
  </sheetData>
  <sheetProtection formatCells="0" formatColumns="0" formatRows="0"/>
  <protectedRanges>
    <protectedRange sqref="C27 C34 C41:C42 C22 O27 O34 O41:O42 O22 O17" name="範囲1_1_1"/>
    <protectedRange sqref="C17" name="範囲1_1_1_1"/>
  </protectedRanges>
  <mergeCells count="49">
    <mergeCell ref="M52:N52"/>
    <mergeCell ref="Q52:R52"/>
    <mergeCell ref="U52:V52"/>
    <mergeCell ref="M51:N51"/>
    <mergeCell ref="Q51:R51"/>
    <mergeCell ref="U51:V51"/>
    <mergeCell ref="M49:N49"/>
    <mergeCell ref="Q49:R49"/>
    <mergeCell ref="U49:V49"/>
    <mergeCell ref="M50:N50"/>
    <mergeCell ref="Q50:R50"/>
    <mergeCell ref="U50:V50"/>
    <mergeCell ref="A15:C15"/>
    <mergeCell ref="E15:G15"/>
    <mergeCell ref="I15:K15"/>
    <mergeCell ref="H3:J3"/>
    <mergeCell ref="K3:Z3"/>
    <mergeCell ref="H4:J4"/>
    <mergeCell ref="K4:Z4"/>
    <mergeCell ref="B7:J7"/>
    <mergeCell ref="N7:V7"/>
    <mergeCell ref="M15:O15"/>
    <mergeCell ref="Q15:S15"/>
    <mergeCell ref="U15:W15"/>
    <mergeCell ref="Y46:Z46"/>
    <mergeCell ref="A47:B47"/>
    <mergeCell ref="E47:F47"/>
    <mergeCell ref="I47:J47"/>
    <mergeCell ref="A48:B48"/>
    <mergeCell ref="E48:F48"/>
    <mergeCell ref="I48:J48"/>
    <mergeCell ref="M47:N47"/>
    <mergeCell ref="Q47:R47"/>
    <mergeCell ref="U47:V47"/>
    <mergeCell ref="M48:N48"/>
    <mergeCell ref="Q48:R48"/>
    <mergeCell ref="U48:V48"/>
    <mergeCell ref="A49:B49"/>
    <mergeCell ref="E49:F49"/>
    <mergeCell ref="I49:J49"/>
    <mergeCell ref="A50:B50"/>
    <mergeCell ref="E50:F50"/>
    <mergeCell ref="I50:J50"/>
    <mergeCell ref="A52:B52"/>
    <mergeCell ref="E52:F52"/>
    <mergeCell ref="I52:J52"/>
    <mergeCell ref="A51:B51"/>
    <mergeCell ref="E51:F51"/>
    <mergeCell ref="I51:J51"/>
  </mergeCells>
  <phoneticPr fontId="2"/>
  <conditionalFormatting sqref="A16:X16 A43:X46 A42:V42 X42 A18:X41 A17:B17 D17:X17">
    <cfRule type="cellIs" dxfId="48" priority="22" operator="equal">
      <formula>"休校日"</formula>
    </cfRule>
    <cfRule type="cellIs" dxfId="47" priority="23" operator="equal">
      <formula>"就職活動日"</formula>
    </cfRule>
  </conditionalFormatting>
  <conditionalFormatting sqref="A16:D16 A18:D46 A17:B17 D17">
    <cfRule type="expression" dxfId="46" priority="15">
      <formula>OR($B16=1,$B16=7)</formula>
    </cfRule>
  </conditionalFormatting>
  <conditionalFormatting sqref="E16:H46">
    <cfRule type="expression" dxfId="45" priority="14">
      <formula>OR($F16=1,$F16=7)</formula>
    </cfRule>
  </conditionalFormatting>
  <conditionalFormatting sqref="I16:L46">
    <cfRule type="expression" dxfId="44" priority="13">
      <formula>OR($J16=1,$J16=7)</formula>
    </cfRule>
  </conditionalFormatting>
  <conditionalFormatting sqref="M16:P46">
    <cfRule type="expression" dxfId="43" priority="12">
      <formula>OR($N16=1,$N16=7)</formula>
    </cfRule>
  </conditionalFormatting>
  <conditionalFormatting sqref="Q16:T46">
    <cfRule type="expression" dxfId="42" priority="11">
      <formula>OR($R16=1,$R16=7)</formula>
    </cfRule>
  </conditionalFormatting>
  <conditionalFormatting sqref="U16:X41 U43:X46 U42:V42 X42">
    <cfRule type="expression" dxfId="41" priority="10">
      <formula>OR($V16=1,$V16=7)</formula>
    </cfRule>
  </conditionalFormatting>
  <conditionalFormatting sqref="C47 G47 K47 O47 S47 W47">
    <cfRule type="cellIs" dxfId="40" priority="9" operator="lessThan">
      <formula>16</formula>
    </cfRule>
  </conditionalFormatting>
  <conditionalFormatting sqref="C51 G51 K51 O51 S51 W51">
    <cfRule type="cellIs" dxfId="39" priority="8" operator="lessThan">
      <formula>100</formula>
    </cfRule>
  </conditionalFormatting>
  <conditionalFormatting sqref="W42">
    <cfRule type="expression" dxfId="38" priority="7">
      <formula>OR($J42=1,$J42=7)</formula>
    </cfRule>
  </conditionalFormatting>
  <conditionalFormatting sqref="W42">
    <cfRule type="containsText" dxfId="37" priority="4" operator="containsText" text="就職活動日">
      <formula>NOT(ISERROR(SEARCH("就職活動日",W42)))</formula>
    </cfRule>
    <cfRule type="containsText" dxfId="36" priority="5" operator="containsText" text="休校日">
      <formula>NOT(ISERROR(SEARCH("休校日",W42)))</formula>
    </cfRule>
  </conditionalFormatting>
  <conditionalFormatting sqref="C17">
    <cfRule type="expression" dxfId="35" priority="3">
      <formula>OR($B17=1,$B17=7)</formula>
    </cfRule>
  </conditionalFormatting>
  <conditionalFormatting sqref="C17">
    <cfRule type="containsText" dxfId="34" priority="1" operator="containsText" text="就職活動日">
      <formula>NOT(ISERROR(SEARCH("就職活動日",C17)))</formula>
    </cfRule>
    <cfRule type="containsText" dxfId="33" priority="2" operator="containsText" text="休校日">
      <formula>NOT(ISERROR(SEARCH("休校日",C17)))</formula>
    </cfRule>
  </conditionalFormatting>
  <dataValidations count="3">
    <dataValidation type="custom" allowBlank="1" showInputMessage="1" showErrorMessage="1" sqref="W3:Z4 K53:K54 C53:C54 G53:G54 D53 H53 L5:L7 A15:C15 E15:G15 I15:K15 C47 G47 K47 U17:U46 E17:E43 V16:V46 X53 A17:A45 B16:B46 I17:I46 F16:F46 K3:L4 J16:J46 W53:W54 O53:O54 S53:S54 L53 T53 X5:X7 M15:O15 Q15:S15 U15:W15 O47 S47 W47 Q17:Q46 M17:M45 R16:R46 N16:N46 P53" xr:uid="{00000000-0002-0000-0C00-000000000000}">
      <formula1>""</formula1>
    </dataValidation>
    <dataValidation type="list" allowBlank="1" sqref="W43:W45 G16:G46 K16:K46 O16:O46 S16:S46 W16:W41 C17:C46" xr:uid="{00000000-0002-0000-0C00-000001000000}">
      <formula1>"休校日,就職活動日"</formula1>
    </dataValidation>
    <dataValidation imeMode="off" allowBlank="1" showInputMessage="1" showErrorMessage="1" sqref="D16:D46 H16:H45 L16:L46 P16:P46 T16:T45 X16:X46" xr:uid="{00000000-0002-0000-0C00-000002000000}"/>
  </dataValidations>
  <printOptions horizontalCentered="1"/>
  <pageMargins left="0.39370078740157483" right="0.39370078740157483" top="0.59055118110236227" bottom="0.59055118110236227" header="0.39370078740157483" footer="0.31496062992125984"/>
  <pageSetup paperSize="9" scale="65" fitToWidth="2" orientation="portrait" r:id="rId1"/>
  <headerFooter alignWithMargins="0">
    <oddHeader>&amp;R&amp;10&amp;F</oddHeader>
  </headerFooter>
  <colBreaks count="1" manualBreakCount="1">
    <brk id="12" max="51"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8908FB06-21C4-474A-8303-6D904FF7043C}">
            <xm:f>COUNTIF(祝日!$A$2:$A$42,$A16)=1</xm:f>
            <x14:dxf>
              <fill>
                <patternFill patternType="lightGray"/>
              </fill>
            </x14:dxf>
          </x14:cfRule>
          <xm:sqref>A16:D16 A18:D46 A17:B17 D17</xm:sqref>
        </x14:conditionalFormatting>
        <x14:conditionalFormatting xmlns:xm="http://schemas.microsoft.com/office/excel/2006/main">
          <x14:cfRule type="expression" priority="20" id="{CE72D16F-8E2B-488E-9DC4-2400028541D0}">
            <xm:f>COUNTIF(祝日!$A$2:$A$42,$E16)=1</xm:f>
            <x14:dxf>
              <fill>
                <patternFill patternType="lightGray"/>
              </fill>
            </x14:dxf>
          </x14:cfRule>
          <xm:sqref>E16:H46</xm:sqref>
        </x14:conditionalFormatting>
        <x14:conditionalFormatting xmlns:xm="http://schemas.microsoft.com/office/excel/2006/main">
          <x14:cfRule type="expression" priority="19" id="{3438ADDB-CBAC-42C2-B158-11539051D608}">
            <xm:f>COUNTIF(祝日!$A$2:$A$42,$I16)=1</xm:f>
            <x14:dxf>
              <fill>
                <patternFill patternType="lightGray"/>
              </fill>
            </x14:dxf>
          </x14:cfRule>
          <xm:sqref>I16:L46</xm:sqref>
        </x14:conditionalFormatting>
        <x14:conditionalFormatting xmlns:xm="http://schemas.microsoft.com/office/excel/2006/main">
          <x14:cfRule type="expression" priority="18" id="{4A29539F-811A-45FB-897C-FFC094D17C78}">
            <xm:f>COUNTIF(祝日!$A$2:$A$42,$M16)=1</xm:f>
            <x14:dxf>
              <fill>
                <patternFill patternType="lightGray"/>
              </fill>
            </x14:dxf>
          </x14:cfRule>
          <xm:sqref>M16:P46</xm:sqref>
        </x14:conditionalFormatting>
        <x14:conditionalFormatting xmlns:xm="http://schemas.microsoft.com/office/excel/2006/main">
          <x14:cfRule type="expression" priority="17" id="{FDF9D5BE-0AB1-4701-A4CC-8D01D57BBB58}">
            <xm:f>COUNTIF(祝日!$A$2:$A$42,$Q16)=1</xm:f>
            <x14:dxf>
              <fill>
                <patternFill patternType="lightGray"/>
              </fill>
            </x14:dxf>
          </x14:cfRule>
          <xm:sqref>Q16:T46</xm:sqref>
        </x14:conditionalFormatting>
        <x14:conditionalFormatting xmlns:xm="http://schemas.microsoft.com/office/excel/2006/main">
          <x14:cfRule type="expression" priority="16" id="{2D8C0709-5AD8-4989-B064-7FAE344E26AA}">
            <xm:f>COUNTIF(祝日!$A$2:$A$42,$U16)=1</xm:f>
            <x14:dxf>
              <fill>
                <patternFill patternType="lightGray"/>
              </fill>
            </x14:dxf>
          </x14:cfRule>
          <xm:sqref>U16:X41 U43:X45 U42:V42 X42</xm:sqref>
        </x14:conditionalFormatting>
        <x14:conditionalFormatting xmlns:xm="http://schemas.microsoft.com/office/excel/2006/main">
          <x14:cfRule type="expression" priority="6" id="{511C4266-3BB9-43CC-A60F-9F2D79C2D7A3}">
            <xm:f>COUNTIF('\\10.108.121.14\再就職促進訓練室\訓練室共有\R04委託訓練【機密性A】\04 提案科目\R4.10月生（離3.オン,短期間,コンソ,女3,女オン）\1 離職3\02 スカイITカレッジ上野校（オフィスソフトITマスター実践科・10月・11月）3　第2教室\[②スカイITカレッジ上野校(オフィスソフトITマスター実践科、離3、10月、11月、第2教室).xlsx]祝日'!#REF!,$I42)=1</xm:f>
            <x14:dxf>
              <fill>
                <patternFill patternType="lightGray"/>
              </fill>
            </x14:dxf>
          </x14:cfRule>
          <xm:sqref>W42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2"/>
  </sheetPr>
  <dimension ref="A1:AD61"/>
  <sheetViews>
    <sheetView view="pageBreakPreview" zoomScale="70" zoomScaleNormal="85" zoomScaleSheetLayoutView="70" workbookViewId="0">
      <selection activeCell="C28" sqref="C28"/>
    </sheetView>
  </sheetViews>
  <sheetFormatPr defaultColWidth="9" defaultRowHeight="13.2"/>
  <cols>
    <col min="1" max="1" width="4.6640625" style="295" customWidth="1"/>
    <col min="2" max="2" width="3.33203125" style="295" bestFit="1" customWidth="1"/>
    <col min="3" max="3" width="27.6640625" style="306" customWidth="1"/>
    <col min="4" max="4" width="5.77734375" style="295" customWidth="1"/>
    <col min="5" max="5" width="4.6640625" style="295" customWidth="1"/>
    <col min="6" max="6" width="3.33203125" style="295" bestFit="1" customWidth="1"/>
    <col min="7" max="7" width="27.6640625" style="306" customWidth="1"/>
    <col min="8" max="8" width="5.77734375" style="295" customWidth="1"/>
    <col min="9" max="9" width="4.6640625" style="295" customWidth="1"/>
    <col min="10" max="10" width="3.33203125" style="295" bestFit="1" customWidth="1"/>
    <col min="11" max="11" width="27.6640625" style="306" customWidth="1"/>
    <col min="12" max="12" width="5.77734375" style="295" customWidth="1"/>
    <col min="13" max="13" width="4.6640625" style="295" customWidth="1"/>
    <col min="14" max="14" width="3.33203125" style="295" bestFit="1" customWidth="1"/>
    <col min="15" max="15" width="27.6640625" style="306" customWidth="1"/>
    <col min="16" max="16" width="5.77734375" style="295" customWidth="1"/>
    <col min="17" max="17" width="4.6640625" style="295" customWidth="1"/>
    <col min="18" max="18" width="3.33203125" style="295" bestFit="1" customWidth="1"/>
    <col min="19" max="19" width="27.6640625" style="306" customWidth="1"/>
    <col min="20" max="20" width="5.77734375" style="295" customWidth="1"/>
    <col min="21" max="21" width="4.6640625" style="295" customWidth="1"/>
    <col min="22" max="22" width="3.33203125" style="295" bestFit="1" customWidth="1"/>
    <col min="23" max="23" width="27.6640625" style="306" customWidth="1"/>
    <col min="24" max="24" width="5.77734375" style="295" customWidth="1"/>
    <col min="25" max="25" width="5" style="295" bestFit="1" customWidth="1"/>
    <col min="26" max="26" width="5.6640625" style="295" bestFit="1" customWidth="1"/>
    <col min="27" max="27" width="9" style="295"/>
    <col min="28" max="28" width="9" style="295" customWidth="1"/>
    <col min="29" max="30" width="9.109375" style="295" customWidth="1"/>
    <col min="31" max="33" width="9" style="295" customWidth="1"/>
    <col min="34" max="16384" width="9" style="295"/>
  </cols>
  <sheetData>
    <row r="1" spans="1:30" ht="16.2">
      <c r="A1" s="292" t="s">
        <v>657</v>
      </c>
      <c r="B1" s="292"/>
      <c r="C1" s="293"/>
      <c r="D1" s="292"/>
      <c r="E1" s="292"/>
      <c r="F1" s="292"/>
      <c r="G1" s="293"/>
      <c r="H1" s="292"/>
      <c r="I1" s="294">
        <v>3</v>
      </c>
      <c r="J1" s="292"/>
      <c r="K1" s="293" t="s">
        <v>34</v>
      </c>
      <c r="L1" s="292"/>
      <c r="M1" s="292"/>
      <c r="N1" s="292"/>
      <c r="O1" s="293"/>
      <c r="P1" s="292"/>
      <c r="Q1" s="292"/>
      <c r="R1" s="292"/>
      <c r="S1" s="293"/>
      <c r="T1" s="292"/>
      <c r="U1" s="294"/>
      <c r="V1" s="292"/>
      <c r="W1" s="293"/>
      <c r="X1" s="292"/>
    </row>
    <row r="2" spans="1:30" ht="9.75" customHeight="1">
      <c r="A2" s="296"/>
      <c r="B2" s="296"/>
      <c r="C2" s="297"/>
      <c r="D2" s="296"/>
      <c r="E2" s="296"/>
      <c r="F2" s="296"/>
      <c r="G2" s="297"/>
      <c r="H2" s="296"/>
      <c r="I2" s="296"/>
      <c r="J2" s="296"/>
      <c r="K2" s="297"/>
      <c r="L2" s="296"/>
      <c r="M2" s="296"/>
      <c r="N2" s="296"/>
      <c r="O2" s="297"/>
      <c r="P2" s="296"/>
      <c r="Q2" s="296"/>
      <c r="R2" s="296"/>
      <c r="S2" s="297"/>
      <c r="T2" s="296"/>
      <c r="U2" s="296"/>
      <c r="V2" s="296"/>
      <c r="W2" s="297"/>
      <c r="X2" s="296"/>
    </row>
    <row r="3" spans="1:30" ht="15" customHeight="1">
      <c r="A3" s="296"/>
      <c r="B3" s="296"/>
      <c r="C3" s="297"/>
      <c r="D3" s="296"/>
      <c r="E3" s="296"/>
      <c r="F3" s="296"/>
      <c r="G3" s="297"/>
      <c r="H3" s="1792" t="s">
        <v>232</v>
      </c>
      <c r="I3" s="1792"/>
      <c r="J3" s="1792"/>
      <c r="K3" s="1793">
        <f>入力表!C53</f>
        <v>0</v>
      </c>
      <c r="L3" s="1793"/>
      <c r="M3" s="1793"/>
      <c r="N3" s="1793"/>
      <c r="O3" s="1793"/>
      <c r="P3" s="1793"/>
      <c r="Q3" s="1793"/>
      <c r="R3" s="1793"/>
      <c r="S3" s="1793"/>
      <c r="T3" s="1793"/>
      <c r="U3" s="1793"/>
      <c r="V3" s="1793"/>
      <c r="W3" s="1793"/>
      <c r="X3" s="1793"/>
      <c r="Y3" s="1793"/>
      <c r="Z3" s="1793"/>
    </row>
    <row r="4" spans="1:30" ht="15" customHeight="1">
      <c r="A4" s="296"/>
      <c r="B4" s="296"/>
      <c r="C4" s="297"/>
      <c r="D4" s="296"/>
      <c r="E4" s="296"/>
      <c r="F4" s="296"/>
      <c r="G4" s="297"/>
      <c r="H4" s="1792" t="s">
        <v>30</v>
      </c>
      <c r="I4" s="1792"/>
      <c r="J4" s="1792"/>
      <c r="K4" s="1793">
        <f>入力表!G7</f>
        <v>0</v>
      </c>
      <c r="L4" s="1793"/>
      <c r="M4" s="1793"/>
      <c r="N4" s="1793"/>
      <c r="O4" s="1793"/>
      <c r="P4" s="1793"/>
      <c r="Q4" s="1793"/>
      <c r="R4" s="1793"/>
      <c r="S4" s="1793"/>
      <c r="T4" s="1793"/>
      <c r="U4" s="1793"/>
      <c r="V4" s="1793"/>
      <c r="W4" s="1793"/>
      <c r="X4" s="1793"/>
      <c r="Y4" s="1793"/>
      <c r="Z4" s="1793"/>
    </row>
    <row r="5" spans="1:30" s="299" customFormat="1">
      <c r="A5" s="298" t="s">
        <v>370</v>
      </c>
      <c r="B5" s="299" t="s">
        <v>331</v>
      </c>
      <c r="C5" s="1051"/>
      <c r="D5" s="300"/>
      <c r="E5" s="298"/>
      <c r="G5" s="1051"/>
      <c r="H5" s="300"/>
      <c r="I5" s="300"/>
      <c r="J5" s="442"/>
      <c r="K5" s="301" t="s">
        <v>23</v>
      </c>
      <c r="L5" s="302">
        <f>入力表!D$13</f>
        <v>0</v>
      </c>
      <c r="M5" s="298"/>
      <c r="O5" s="1051"/>
      <c r="P5" s="300"/>
      <c r="Q5" s="298"/>
      <c r="S5" s="1051"/>
      <c r="T5" s="300"/>
      <c r="U5" s="300"/>
      <c r="V5" s="442"/>
      <c r="W5" s="301"/>
      <c r="X5" s="1066"/>
    </row>
    <row r="6" spans="1:30" s="299" customFormat="1">
      <c r="A6" s="298" t="s">
        <v>370</v>
      </c>
      <c r="B6" s="299" t="s">
        <v>289</v>
      </c>
      <c r="C6" s="1051"/>
      <c r="D6" s="300"/>
      <c r="E6" s="298"/>
      <c r="G6" s="1051"/>
      <c r="H6" s="300"/>
      <c r="I6" s="300"/>
      <c r="J6" s="442"/>
      <c r="K6" s="301" t="s">
        <v>24</v>
      </c>
      <c r="L6" s="302">
        <f>入力表!E$13</f>
        <v>0</v>
      </c>
      <c r="M6" s="298"/>
      <c r="O6" s="1051"/>
      <c r="P6" s="300"/>
      <c r="Q6" s="298"/>
      <c r="S6" s="1051"/>
      <c r="T6" s="300"/>
      <c r="U6" s="300"/>
      <c r="V6" s="442"/>
      <c r="W6" s="301"/>
      <c r="X6" s="1066"/>
    </row>
    <row r="7" spans="1:30" s="299" customFormat="1">
      <c r="A7" s="298" t="s">
        <v>370</v>
      </c>
      <c r="B7" s="1794" t="s">
        <v>658</v>
      </c>
      <c r="C7" s="1795"/>
      <c r="D7" s="1795"/>
      <c r="E7" s="1795"/>
      <c r="F7" s="1795"/>
      <c r="G7" s="1795"/>
      <c r="H7" s="1795"/>
      <c r="I7" s="1795"/>
      <c r="J7" s="1795"/>
      <c r="K7" s="301" t="s">
        <v>73</v>
      </c>
      <c r="L7" s="302">
        <f>入力表!F$13</f>
        <v>0</v>
      </c>
      <c r="M7" s="298"/>
      <c r="N7" s="1794"/>
      <c r="O7" s="1795"/>
      <c r="P7" s="1795"/>
      <c r="Q7" s="1795"/>
      <c r="R7" s="1795"/>
      <c r="S7" s="1795"/>
      <c r="T7" s="1795"/>
      <c r="U7" s="1795"/>
      <c r="V7" s="1795"/>
      <c r="W7" s="301"/>
      <c r="X7" s="1066"/>
    </row>
    <row r="8" spans="1:30" s="299" customFormat="1">
      <c r="A8" s="303" t="s">
        <v>370</v>
      </c>
      <c r="B8" s="304" t="s">
        <v>598</v>
      </c>
      <c r="C8" s="305"/>
      <c r="D8" s="300"/>
      <c r="E8" s="298"/>
      <c r="F8" s="300"/>
      <c r="G8" s="1051"/>
      <c r="H8" s="300"/>
      <c r="I8" s="298"/>
      <c r="J8" s="1051"/>
      <c r="K8" s="301" t="s">
        <v>230</v>
      </c>
      <c r="L8" s="302">
        <v>6</v>
      </c>
      <c r="M8" s="303"/>
      <c r="N8" s="304"/>
      <c r="O8" s="305"/>
      <c r="P8" s="300"/>
      <c r="Q8" s="298"/>
      <c r="R8" s="300"/>
      <c r="S8" s="1051"/>
      <c r="T8" s="300"/>
      <c r="U8" s="298"/>
      <c r="V8" s="1051"/>
      <c r="W8" s="843"/>
      <c r="Y8" s="842"/>
    </row>
    <row r="9" spans="1:30" s="299" customFormat="1">
      <c r="A9" s="303" t="s">
        <v>370</v>
      </c>
      <c r="B9" s="304" t="s">
        <v>72</v>
      </c>
      <c r="C9" s="305"/>
      <c r="D9" s="300"/>
      <c r="E9" s="298"/>
      <c r="F9" s="300"/>
      <c r="G9" s="1051"/>
      <c r="H9" s="300"/>
      <c r="I9" s="298"/>
      <c r="J9" s="442"/>
      <c r="K9" s="301"/>
      <c r="L9" s="1066"/>
      <c r="M9" s="303"/>
      <c r="N9" s="304"/>
      <c r="O9" s="305"/>
      <c r="P9" s="300"/>
      <c r="Q9" s="298"/>
      <c r="R9" s="300"/>
      <c r="S9" s="1051"/>
      <c r="T9" s="300"/>
      <c r="U9" s="298"/>
      <c r="V9" s="442"/>
      <c r="W9" s="301"/>
      <c r="X9" s="1066"/>
    </row>
    <row r="10" spans="1:30" s="299" customFormat="1">
      <c r="A10" s="1142" t="s">
        <v>370</v>
      </c>
      <c r="B10" s="1143" t="s">
        <v>660</v>
      </c>
      <c r="C10" s="1144"/>
      <c r="D10" s="300"/>
      <c r="E10" s="298"/>
      <c r="F10" s="300"/>
      <c r="G10" s="1051"/>
      <c r="H10" s="300"/>
      <c r="I10" s="298"/>
      <c r="J10" s="442"/>
      <c r="K10" s="301"/>
      <c r="L10" s="1066"/>
      <c r="M10" s="303"/>
      <c r="N10" s="304"/>
      <c r="O10" s="305"/>
      <c r="P10" s="300"/>
      <c r="Q10" s="298"/>
      <c r="R10" s="300"/>
      <c r="S10" s="1051"/>
      <c r="T10" s="300"/>
      <c r="U10" s="298"/>
      <c r="V10" s="442"/>
      <c r="W10" s="301"/>
      <c r="X10" s="1066"/>
    </row>
    <row r="11" spans="1:30" s="299" customFormat="1">
      <c r="A11" s="1142" t="s">
        <v>370</v>
      </c>
      <c r="B11" s="1143" t="s">
        <v>661</v>
      </c>
      <c r="C11" s="1144"/>
      <c r="D11" s="300"/>
      <c r="E11" s="298"/>
      <c r="F11" s="300"/>
      <c r="G11" s="1051"/>
      <c r="H11" s="300"/>
      <c r="I11" s="298"/>
      <c r="J11" s="442"/>
      <c r="K11" s="301"/>
      <c r="L11" s="1066"/>
      <c r="M11" s="303"/>
      <c r="N11" s="304"/>
      <c r="O11" s="305"/>
      <c r="P11" s="300"/>
      <c r="Q11" s="298"/>
      <c r="R11" s="300"/>
      <c r="S11" s="1051"/>
      <c r="T11" s="300"/>
      <c r="U11" s="298"/>
      <c r="V11" s="442"/>
      <c r="W11" s="301"/>
      <c r="X11" s="1066"/>
    </row>
    <row r="12" spans="1:30" s="299" customFormat="1">
      <c r="A12" s="1142" t="s">
        <v>370</v>
      </c>
      <c r="B12" s="1143" t="s">
        <v>662</v>
      </c>
      <c r="C12" s="1144"/>
      <c r="D12" s="300"/>
      <c r="E12" s="298"/>
      <c r="F12" s="300"/>
      <c r="G12" s="1051"/>
      <c r="H12" s="300"/>
      <c r="I12" s="298"/>
      <c r="J12" s="442"/>
      <c r="K12" s="301"/>
      <c r="L12" s="1066"/>
      <c r="M12" s="303"/>
      <c r="N12" s="304"/>
      <c r="O12" s="305"/>
      <c r="P12" s="300"/>
      <c r="Q12" s="298"/>
      <c r="R12" s="300"/>
      <c r="S12" s="1051"/>
      <c r="T12" s="300"/>
      <c r="U12" s="298"/>
      <c r="V12" s="442"/>
      <c r="W12" s="301"/>
      <c r="X12" s="1066"/>
    </row>
    <row r="13" spans="1:30" s="299" customFormat="1">
      <c r="A13" s="303" t="s">
        <v>370</v>
      </c>
      <c r="B13" s="304" t="s">
        <v>527</v>
      </c>
      <c r="C13" s="305"/>
      <c r="D13" s="300"/>
      <c r="E13" s="298"/>
      <c r="F13" s="300"/>
      <c r="G13" s="1051"/>
      <c r="H13" s="300"/>
      <c r="I13" s="298"/>
      <c r="J13" s="442"/>
      <c r="M13" s="303"/>
      <c r="N13" s="304"/>
      <c r="O13" s="305"/>
      <c r="P13" s="300"/>
      <c r="Q13" s="298"/>
      <c r="R13" s="300"/>
      <c r="S13" s="1051"/>
      <c r="T13" s="300"/>
      <c r="U13" s="298"/>
      <c r="V13" s="442"/>
    </row>
    <row r="14" spans="1:30" ht="11.25" customHeight="1" thickBot="1">
      <c r="A14" s="676" t="s">
        <v>370</v>
      </c>
      <c r="B14" s="677" t="s">
        <v>528</v>
      </c>
      <c r="C14" s="675"/>
      <c r="D14" s="300"/>
      <c r="E14" s="298"/>
      <c r="F14" s="300"/>
      <c r="G14" s="1051"/>
      <c r="H14" s="300"/>
      <c r="I14" s="298"/>
      <c r="J14" s="442"/>
      <c r="K14" s="297"/>
      <c r="L14" s="296"/>
      <c r="M14" s="676"/>
      <c r="N14" s="677"/>
      <c r="O14" s="675"/>
      <c r="P14" s="300"/>
      <c r="Q14" s="298"/>
      <c r="R14" s="300"/>
      <c r="S14" s="1051"/>
      <c r="T14" s="300"/>
      <c r="U14" s="298"/>
      <c r="V14" s="442"/>
      <c r="W14" s="297"/>
      <c r="X14" s="296"/>
    </row>
    <row r="15" spans="1:30" ht="27" customHeight="1" thickTop="1" thickBot="1">
      <c r="A15" s="1789">
        <f>A16</f>
        <v>44986</v>
      </c>
      <c r="B15" s="1790"/>
      <c r="C15" s="1791"/>
      <c r="D15" s="351" t="s">
        <v>67</v>
      </c>
      <c r="E15" s="1789">
        <f>E17</f>
        <v>45018</v>
      </c>
      <c r="F15" s="1790"/>
      <c r="G15" s="1791"/>
      <c r="H15" s="352" t="s">
        <v>67</v>
      </c>
      <c r="I15" s="1789">
        <f>I16</f>
        <v>45047</v>
      </c>
      <c r="J15" s="1790"/>
      <c r="K15" s="1791"/>
      <c r="L15" s="351" t="s">
        <v>67</v>
      </c>
      <c r="M15" s="1789">
        <f>M16</f>
        <v>45078</v>
      </c>
      <c r="N15" s="1790"/>
      <c r="O15" s="1791"/>
      <c r="P15" s="351" t="s">
        <v>67</v>
      </c>
      <c r="Q15" s="1789">
        <f>Q17</f>
        <v>45109</v>
      </c>
      <c r="R15" s="1790"/>
      <c r="S15" s="1791"/>
      <c r="T15" s="352" t="s">
        <v>67</v>
      </c>
      <c r="U15" s="1789">
        <f>U16</f>
        <v>45139</v>
      </c>
      <c r="V15" s="1790"/>
      <c r="W15" s="1791"/>
      <c r="X15" s="351" t="s">
        <v>67</v>
      </c>
      <c r="AC15" s="459"/>
      <c r="AD15" s="454"/>
    </row>
    <row r="16" spans="1:30" s="306" customFormat="1" ht="27" customHeight="1" thickTop="1">
      <c r="A16" s="792">
        <v>44986</v>
      </c>
      <c r="B16" s="793">
        <f t="shared" ref="B16:B46" si="0">WEEKDAY(A16)</f>
        <v>4</v>
      </c>
      <c r="C16" s="947" t="s">
        <v>332</v>
      </c>
      <c r="D16" s="794">
        <v>3</v>
      </c>
      <c r="E16" s="795">
        <f>A46+1</f>
        <v>45017</v>
      </c>
      <c r="F16" s="796">
        <f t="shared" ref="F16:F43" si="1">WEEKDAY(E16)</f>
        <v>7</v>
      </c>
      <c r="G16" s="942"/>
      <c r="H16" s="797"/>
      <c r="I16" s="798">
        <f>E45+1</f>
        <v>45047</v>
      </c>
      <c r="J16" s="799">
        <f t="shared" ref="J16:J46" si="2">WEEKDAY(I16)</f>
        <v>2</v>
      </c>
      <c r="K16" s="949"/>
      <c r="L16" s="800"/>
      <c r="M16" s="1073">
        <v>45078</v>
      </c>
      <c r="N16" s="796">
        <f t="shared" ref="N16:N45" si="3">WEEKDAY(M16)</f>
        <v>5</v>
      </c>
      <c r="O16" s="1074"/>
      <c r="P16" s="1075"/>
      <c r="Q16" s="795">
        <f>M45+1</f>
        <v>45108</v>
      </c>
      <c r="R16" s="796">
        <f t="shared" ref="R16:R46" si="4">WEEKDAY(Q16)</f>
        <v>7</v>
      </c>
      <c r="S16" s="942"/>
      <c r="T16" s="797"/>
      <c r="U16" s="798">
        <f>Q46+1</f>
        <v>45139</v>
      </c>
      <c r="V16" s="799">
        <f t="shared" ref="V16:V45" si="5">WEEKDAY(U16)</f>
        <v>3</v>
      </c>
      <c r="W16" s="949"/>
      <c r="X16" s="800"/>
      <c r="AC16" s="458"/>
      <c r="AD16" s="453"/>
    </row>
    <row r="17" spans="1:30" s="306" customFormat="1" ht="27" customHeight="1">
      <c r="A17" s="354">
        <f t="shared" ref="A17:A45" si="6">A16+1</f>
        <v>44987</v>
      </c>
      <c r="B17" s="445">
        <f t="shared" si="0"/>
        <v>5</v>
      </c>
      <c r="C17" s="1157"/>
      <c r="D17" s="346"/>
      <c r="E17" s="447">
        <f t="shared" ref="E17:E45" si="7">E16+1</f>
        <v>45018</v>
      </c>
      <c r="F17" s="446">
        <f t="shared" si="1"/>
        <v>1</v>
      </c>
      <c r="G17" s="643"/>
      <c r="H17" s="678"/>
      <c r="I17" s="355">
        <f t="shared" ref="I17:I46" si="8">I16+1</f>
        <v>45048</v>
      </c>
      <c r="J17" s="460">
        <f t="shared" si="2"/>
        <v>3</v>
      </c>
      <c r="K17" s="643"/>
      <c r="L17" s="353"/>
      <c r="M17" s="354">
        <f t="shared" ref="M17:M45" si="9">M16+1</f>
        <v>45079</v>
      </c>
      <c r="N17" s="445">
        <f t="shared" si="3"/>
        <v>6</v>
      </c>
      <c r="O17" s="918"/>
      <c r="P17" s="346"/>
      <c r="Q17" s="447">
        <f t="shared" ref="Q17:Q46" si="10">Q16+1</f>
        <v>45109</v>
      </c>
      <c r="R17" s="446">
        <f t="shared" si="4"/>
        <v>1</v>
      </c>
      <c r="S17" s="643"/>
      <c r="T17" s="678"/>
      <c r="U17" s="355">
        <f t="shared" ref="U17:U46" si="11">U16+1</f>
        <v>45140</v>
      </c>
      <c r="V17" s="460">
        <f t="shared" si="5"/>
        <v>4</v>
      </c>
      <c r="W17" s="643"/>
      <c r="X17" s="353"/>
      <c r="AC17" s="454"/>
      <c r="AD17" s="453"/>
    </row>
    <row r="18" spans="1:30" s="306" customFormat="1" ht="27" customHeight="1">
      <c r="A18" s="354">
        <f t="shared" si="6"/>
        <v>44988</v>
      </c>
      <c r="B18" s="445">
        <f t="shared" si="0"/>
        <v>6</v>
      </c>
      <c r="C18" s="918"/>
      <c r="D18" s="346"/>
      <c r="E18" s="447">
        <f t="shared" si="7"/>
        <v>45019</v>
      </c>
      <c r="F18" s="446">
        <f t="shared" si="1"/>
        <v>2</v>
      </c>
      <c r="G18" s="330"/>
      <c r="H18" s="346"/>
      <c r="I18" s="355">
        <f t="shared" si="8"/>
        <v>45049</v>
      </c>
      <c r="J18" s="460">
        <f t="shared" si="2"/>
        <v>4</v>
      </c>
      <c r="K18" s="643"/>
      <c r="L18" s="353"/>
      <c r="M18" s="354">
        <f t="shared" si="9"/>
        <v>45080</v>
      </c>
      <c r="N18" s="445">
        <f t="shared" si="3"/>
        <v>7</v>
      </c>
      <c r="O18" s="803"/>
      <c r="P18" s="346"/>
      <c r="Q18" s="447">
        <f t="shared" si="10"/>
        <v>45110</v>
      </c>
      <c r="R18" s="446">
        <f t="shared" si="4"/>
        <v>2</v>
      </c>
      <c r="S18" s="330"/>
      <c r="T18" s="346"/>
      <c r="U18" s="355">
        <f t="shared" si="11"/>
        <v>45141</v>
      </c>
      <c r="V18" s="460">
        <f t="shared" si="5"/>
        <v>5</v>
      </c>
      <c r="W18" s="643"/>
      <c r="X18" s="353"/>
      <c r="AC18" s="454"/>
      <c r="AD18" s="453"/>
    </row>
    <row r="19" spans="1:30" s="306" customFormat="1" ht="27" customHeight="1">
      <c r="A19" s="354">
        <f t="shared" si="6"/>
        <v>44989</v>
      </c>
      <c r="B19" s="445">
        <f t="shared" si="0"/>
        <v>7</v>
      </c>
      <c r="C19" s="803"/>
      <c r="D19" s="346"/>
      <c r="E19" s="447">
        <f t="shared" si="7"/>
        <v>45020</v>
      </c>
      <c r="F19" s="446">
        <f t="shared" si="1"/>
        <v>3</v>
      </c>
      <c r="G19" s="643"/>
      <c r="H19" s="346"/>
      <c r="I19" s="355">
        <f t="shared" si="8"/>
        <v>45050</v>
      </c>
      <c r="J19" s="460">
        <f t="shared" si="2"/>
        <v>5</v>
      </c>
      <c r="K19" s="643"/>
      <c r="L19" s="353"/>
      <c r="M19" s="354">
        <f t="shared" si="9"/>
        <v>45081</v>
      </c>
      <c r="N19" s="445">
        <f t="shared" si="3"/>
        <v>1</v>
      </c>
      <c r="O19" s="803"/>
      <c r="P19" s="346"/>
      <c r="Q19" s="447">
        <f t="shared" si="10"/>
        <v>45111</v>
      </c>
      <c r="R19" s="446">
        <f t="shared" si="4"/>
        <v>3</v>
      </c>
      <c r="S19" s="643"/>
      <c r="T19" s="346"/>
      <c r="U19" s="355">
        <f t="shared" si="11"/>
        <v>45142</v>
      </c>
      <c r="V19" s="460">
        <f t="shared" si="5"/>
        <v>6</v>
      </c>
      <c r="W19" s="643"/>
      <c r="X19" s="353"/>
      <c r="AC19" s="454"/>
      <c r="AD19" s="453"/>
    </row>
    <row r="20" spans="1:30" s="306" customFormat="1" ht="27" customHeight="1">
      <c r="A20" s="354">
        <f t="shared" si="6"/>
        <v>44990</v>
      </c>
      <c r="B20" s="445">
        <f t="shared" si="0"/>
        <v>1</v>
      </c>
      <c r="C20" s="326"/>
      <c r="D20" s="346"/>
      <c r="E20" s="447">
        <f t="shared" si="7"/>
        <v>45021</v>
      </c>
      <c r="F20" s="446">
        <f t="shared" si="1"/>
        <v>4</v>
      </c>
      <c r="G20" s="643"/>
      <c r="H20" s="346"/>
      <c r="I20" s="355">
        <f t="shared" si="8"/>
        <v>45051</v>
      </c>
      <c r="J20" s="460">
        <f t="shared" si="2"/>
        <v>6</v>
      </c>
      <c r="K20" s="643"/>
      <c r="L20" s="353"/>
      <c r="M20" s="354">
        <f t="shared" si="9"/>
        <v>45082</v>
      </c>
      <c r="N20" s="445">
        <f t="shared" si="3"/>
        <v>2</v>
      </c>
      <c r="O20" s="326"/>
      <c r="P20" s="346"/>
      <c r="Q20" s="447">
        <f t="shared" si="10"/>
        <v>45112</v>
      </c>
      <c r="R20" s="446">
        <f t="shared" si="4"/>
        <v>4</v>
      </c>
      <c r="S20" s="643"/>
      <c r="T20" s="346"/>
      <c r="U20" s="355">
        <f t="shared" si="11"/>
        <v>45143</v>
      </c>
      <c r="V20" s="460">
        <f t="shared" si="5"/>
        <v>7</v>
      </c>
      <c r="W20" s="643"/>
      <c r="X20" s="353"/>
      <c r="AC20" s="454"/>
      <c r="AD20" s="453"/>
    </row>
    <row r="21" spans="1:30" s="306" customFormat="1" ht="27" customHeight="1">
      <c r="A21" s="354">
        <f t="shared" si="6"/>
        <v>44991</v>
      </c>
      <c r="B21" s="445">
        <f t="shared" si="0"/>
        <v>2</v>
      </c>
      <c r="C21" s="803"/>
      <c r="D21" s="346"/>
      <c r="E21" s="447">
        <f t="shared" si="7"/>
        <v>45022</v>
      </c>
      <c r="F21" s="446">
        <f t="shared" si="1"/>
        <v>5</v>
      </c>
      <c r="G21" s="643"/>
      <c r="H21" s="346"/>
      <c r="I21" s="355">
        <f t="shared" si="8"/>
        <v>45052</v>
      </c>
      <c r="J21" s="460">
        <f t="shared" si="2"/>
        <v>7</v>
      </c>
      <c r="K21" s="643"/>
      <c r="L21" s="353"/>
      <c r="M21" s="354">
        <f t="shared" si="9"/>
        <v>45083</v>
      </c>
      <c r="N21" s="445">
        <f t="shared" si="3"/>
        <v>3</v>
      </c>
      <c r="O21" s="326"/>
      <c r="P21" s="346"/>
      <c r="Q21" s="447">
        <f t="shared" si="10"/>
        <v>45113</v>
      </c>
      <c r="R21" s="446">
        <f t="shared" si="4"/>
        <v>5</v>
      </c>
      <c r="S21" s="643"/>
      <c r="T21" s="346"/>
      <c r="U21" s="355">
        <f t="shared" si="11"/>
        <v>45144</v>
      </c>
      <c r="V21" s="460">
        <f t="shared" si="5"/>
        <v>1</v>
      </c>
      <c r="W21" s="643"/>
      <c r="X21" s="353"/>
      <c r="AC21" s="454"/>
      <c r="AD21" s="453"/>
    </row>
    <row r="22" spans="1:30" s="306" customFormat="1" ht="27" customHeight="1">
      <c r="A22" s="354">
        <f t="shared" si="6"/>
        <v>44992</v>
      </c>
      <c r="B22" s="445">
        <f t="shared" si="0"/>
        <v>3</v>
      </c>
      <c r="C22" s="803"/>
      <c r="D22" s="346"/>
      <c r="E22" s="447">
        <f t="shared" si="7"/>
        <v>45023</v>
      </c>
      <c r="F22" s="446">
        <f t="shared" si="1"/>
        <v>6</v>
      </c>
      <c r="G22" s="643"/>
      <c r="H22" s="346"/>
      <c r="I22" s="355">
        <f t="shared" si="8"/>
        <v>45053</v>
      </c>
      <c r="J22" s="460">
        <f t="shared" si="2"/>
        <v>1</v>
      </c>
      <c r="K22" s="643"/>
      <c r="L22" s="353"/>
      <c r="M22" s="354">
        <f t="shared" si="9"/>
        <v>45084</v>
      </c>
      <c r="N22" s="445">
        <f t="shared" si="3"/>
        <v>4</v>
      </c>
      <c r="O22" s="643"/>
      <c r="P22" s="346"/>
      <c r="Q22" s="447">
        <f t="shared" si="10"/>
        <v>45114</v>
      </c>
      <c r="R22" s="446">
        <f t="shared" si="4"/>
        <v>6</v>
      </c>
      <c r="S22" s="643"/>
      <c r="T22" s="346"/>
      <c r="U22" s="355">
        <f t="shared" si="11"/>
        <v>45145</v>
      </c>
      <c r="V22" s="460">
        <f t="shared" si="5"/>
        <v>2</v>
      </c>
      <c r="W22" s="643"/>
      <c r="X22" s="353"/>
      <c r="AC22" s="454"/>
      <c r="AD22" s="453"/>
    </row>
    <row r="23" spans="1:30" s="306" customFormat="1" ht="27" customHeight="1">
      <c r="A23" s="354">
        <f t="shared" si="6"/>
        <v>44993</v>
      </c>
      <c r="B23" s="445">
        <f t="shared" si="0"/>
        <v>4</v>
      </c>
      <c r="C23" s="803"/>
      <c r="D23" s="346"/>
      <c r="E23" s="354">
        <f t="shared" si="7"/>
        <v>45024</v>
      </c>
      <c r="F23" s="445">
        <f t="shared" si="1"/>
        <v>7</v>
      </c>
      <c r="G23" s="803"/>
      <c r="H23" s="346"/>
      <c r="I23" s="355">
        <f t="shared" si="8"/>
        <v>45054</v>
      </c>
      <c r="J23" s="460">
        <f t="shared" si="2"/>
        <v>2</v>
      </c>
      <c r="K23" s="643"/>
      <c r="L23" s="353"/>
      <c r="M23" s="354">
        <f t="shared" si="9"/>
        <v>45085</v>
      </c>
      <c r="N23" s="445">
        <f t="shared" si="3"/>
        <v>5</v>
      </c>
      <c r="O23" s="803"/>
      <c r="P23" s="346"/>
      <c r="Q23" s="354">
        <f t="shared" si="10"/>
        <v>45115</v>
      </c>
      <c r="R23" s="445">
        <f t="shared" si="4"/>
        <v>7</v>
      </c>
      <c r="S23" s="803"/>
      <c r="T23" s="346"/>
      <c r="U23" s="355">
        <f t="shared" si="11"/>
        <v>45146</v>
      </c>
      <c r="V23" s="460">
        <f t="shared" si="5"/>
        <v>3</v>
      </c>
      <c r="W23" s="643"/>
      <c r="X23" s="353"/>
      <c r="AC23" s="454"/>
      <c r="AD23" s="453"/>
    </row>
    <row r="24" spans="1:30" s="306" customFormat="1" ht="27" customHeight="1">
      <c r="A24" s="354">
        <f t="shared" si="6"/>
        <v>44994</v>
      </c>
      <c r="B24" s="445">
        <f t="shared" si="0"/>
        <v>5</v>
      </c>
      <c r="C24" s="803"/>
      <c r="D24" s="346"/>
      <c r="E24" s="447">
        <f t="shared" si="7"/>
        <v>45025</v>
      </c>
      <c r="F24" s="446">
        <f t="shared" si="1"/>
        <v>1</v>
      </c>
      <c r="G24" s="918"/>
      <c r="H24" s="448"/>
      <c r="I24" s="355">
        <f t="shared" si="8"/>
        <v>45055</v>
      </c>
      <c r="J24" s="642">
        <f t="shared" si="2"/>
        <v>3</v>
      </c>
      <c r="K24" s="330"/>
      <c r="L24" s="353"/>
      <c r="M24" s="354">
        <f t="shared" si="9"/>
        <v>45086</v>
      </c>
      <c r="N24" s="445">
        <f t="shared" si="3"/>
        <v>6</v>
      </c>
      <c r="O24" s="803"/>
      <c r="P24" s="346"/>
      <c r="Q24" s="447">
        <f t="shared" si="10"/>
        <v>45116</v>
      </c>
      <c r="R24" s="446">
        <f t="shared" si="4"/>
        <v>1</v>
      </c>
      <c r="S24" s="918"/>
      <c r="T24" s="448"/>
      <c r="U24" s="355">
        <f t="shared" si="11"/>
        <v>45147</v>
      </c>
      <c r="V24" s="642">
        <f t="shared" si="5"/>
        <v>4</v>
      </c>
      <c r="W24" s="330"/>
      <c r="X24" s="353"/>
      <c r="AC24" s="454"/>
      <c r="AD24" s="453"/>
    </row>
    <row r="25" spans="1:30" s="306" customFormat="1" ht="27" customHeight="1">
      <c r="A25" s="354">
        <f t="shared" si="6"/>
        <v>44995</v>
      </c>
      <c r="B25" s="445">
        <f t="shared" si="0"/>
        <v>6</v>
      </c>
      <c r="C25" s="803"/>
      <c r="D25" s="346"/>
      <c r="E25" s="447">
        <f t="shared" si="7"/>
        <v>45026</v>
      </c>
      <c r="F25" s="446">
        <f t="shared" si="1"/>
        <v>2</v>
      </c>
      <c r="G25" s="330"/>
      <c r="H25" s="346"/>
      <c r="I25" s="457">
        <f t="shared" si="8"/>
        <v>45056</v>
      </c>
      <c r="J25" s="460">
        <f t="shared" si="2"/>
        <v>4</v>
      </c>
      <c r="K25" s="918"/>
      <c r="L25" s="456"/>
      <c r="M25" s="354">
        <f t="shared" si="9"/>
        <v>45087</v>
      </c>
      <c r="N25" s="445">
        <f t="shared" si="3"/>
        <v>7</v>
      </c>
      <c r="O25" s="803"/>
      <c r="P25" s="346"/>
      <c r="Q25" s="447">
        <f t="shared" si="10"/>
        <v>45117</v>
      </c>
      <c r="R25" s="446">
        <f t="shared" si="4"/>
        <v>2</v>
      </c>
      <c r="S25" s="330"/>
      <c r="T25" s="346"/>
      <c r="U25" s="457">
        <f t="shared" si="11"/>
        <v>45148</v>
      </c>
      <c r="V25" s="460">
        <f t="shared" si="5"/>
        <v>5</v>
      </c>
      <c r="W25" s="918"/>
      <c r="X25" s="456"/>
      <c r="AC25" s="454"/>
      <c r="AD25" s="453"/>
    </row>
    <row r="26" spans="1:30" s="306" customFormat="1" ht="27" customHeight="1">
      <c r="A26" s="450">
        <f t="shared" si="6"/>
        <v>44996</v>
      </c>
      <c r="B26" s="449">
        <f t="shared" si="0"/>
        <v>7</v>
      </c>
      <c r="C26" s="943"/>
      <c r="D26" s="448"/>
      <c r="E26" s="447">
        <f t="shared" si="7"/>
        <v>45027</v>
      </c>
      <c r="F26" s="446">
        <f t="shared" si="1"/>
        <v>3</v>
      </c>
      <c r="G26" s="643"/>
      <c r="H26" s="346"/>
      <c r="I26" s="457">
        <f t="shared" si="8"/>
        <v>45057</v>
      </c>
      <c r="J26" s="460">
        <f t="shared" si="2"/>
        <v>5</v>
      </c>
      <c r="K26" s="918"/>
      <c r="L26" s="456"/>
      <c r="M26" s="450">
        <f t="shared" si="9"/>
        <v>45088</v>
      </c>
      <c r="N26" s="445">
        <f t="shared" si="3"/>
        <v>1</v>
      </c>
      <c r="O26" s="943"/>
      <c r="P26" s="448"/>
      <c r="Q26" s="447">
        <f t="shared" si="10"/>
        <v>45118</v>
      </c>
      <c r="R26" s="446">
        <f t="shared" si="4"/>
        <v>3</v>
      </c>
      <c r="S26" s="643"/>
      <c r="T26" s="346"/>
      <c r="U26" s="457">
        <f t="shared" si="11"/>
        <v>45149</v>
      </c>
      <c r="V26" s="460">
        <f t="shared" si="5"/>
        <v>6</v>
      </c>
      <c r="W26" s="918"/>
      <c r="X26" s="456"/>
      <c r="AC26" s="454"/>
      <c r="AD26" s="453"/>
    </row>
    <row r="27" spans="1:30" s="306" customFormat="1" ht="27" customHeight="1">
      <c r="A27" s="354">
        <f t="shared" si="6"/>
        <v>44997</v>
      </c>
      <c r="B27" s="445">
        <f t="shared" si="0"/>
        <v>1</v>
      </c>
      <c r="C27" s="452"/>
      <c r="D27" s="448"/>
      <c r="E27" s="447">
        <f t="shared" si="7"/>
        <v>45028</v>
      </c>
      <c r="F27" s="446">
        <f t="shared" si="1"/>
        <v>4</v>
      </c>
      <c r="G27" s="643"/>
      <c r="H27" s="346"/>
      <c r="I27" s="355">
        <f t="shared" si="8"/>
        <v>45058</v>
      </c>
      <c r="J27" s="460">
        <f t="shared" si="2"/>
        <v>6</v>
      </c>
      <c r="K27" s="643"/>
      <c r="L27" s="353"/>
      <c r="M27" s="354">
        <f t="shared" si="9"/>
        <v>45089</v>
      </c>
      <c r="N27" s="445">
        <f t="shared" si="3"/>
        <v>2</v>
      </c>
      <c r="O27" s="452"/>
      <c r="P27" s="448"/>
      <c r="Q27" s="447">
        <f t="shared" si="10"/>
        <v>45119</v>
      </c>
      <c r="R27" s="446">
        <f t="shared" si="4"/>
        <v>4</v>
      </c>
      <c r="S27" s="643"/>
      <c r="T27" s="346"/>
      <c r="U27" s="355">
        <f t="shared" si="11"/>
        <v>45150</v>
      </c>
      <c r="V27" s="460">
        <f t="shared" si="5"/>
        <v>7</v>
      </c>
      <c r="W27" s="643"/>
      <c r="X27" s="353"/>
      <c r="AC27" s="454"/>
      <c r="AD27" s="453"/>
    </row>
    <row r="28" spans="1:30" s="306" customFormat="1" ht="27" customHeight="1">
      <c r="A28" s="354">
        <f t="shared" si="6"/>
        <v>44998</v>
      </c>
      <c r="B28" s="445">
        <f t="shared" si="0"/>
        <v>2</v>
      </c>
      <c r="C28" s="803"/>
      <c r="D28" s="346"/>
      <c r="E28" s="447">
        <f t="shared" si="7"/>
        <v>45029</v>
      </c>
      <c r="F28" s="446">
        <f t="shared" si="1"/>
        <v>5</v>
      </c>
      <c r="G28" s="643"/>
      <c r="H28" s="346"/>
      <c r="I28" s="355">
        <f t="shared" si="8"/>
        <v>45059</v>
      </c>
      <c r="J28" s="460">
        <f t="shared" si="2"/>
        <v>7</v>
      </c>
      <c r="K28" s="643"/>
      <c r="L28" s="353"/>
      <c r="M28" s="354">
        <f t="shared" si="9"/>
        <v>45090</v>
      </c>
      <c r="N28" s="445">
        <f t="shared" si="3"/>
        <v>3</v>
      </c>
      <c r="O28" s="326"/>
      <c r="P28" s="346"/>
      <c r="Q28" s="447">
        <f t="shared" si="10"/>
        <v>45120</v>
      </c>
      <c r="R28" s="446">
        <f t="shared" si="4"/>
        <v>5</v>
      </c>
      <c r="S28" s="643"/>
      <c r="T28" s="346"/>
      <c r="U28" s="355">
        <f t="shared" si="11"/>
        <v>45151</v>
      </c>
      <c r="V28" s="460">
        <f t="shared" si="5"/>
        <v>1</v>
      </c>
      <c r="W28" s="643"/>
      <c r="X28" s="353"/>
      <c r="AC28" s="454"/>
      <c r="AD28" s="453"/>
    </row>
    <row r="29" spans="1:30" s="306" customFormat="1" ht="27" customHeight="1">
      <c r="A29" s="354">
        <f t="shared" si="6"/>
        <v>44999</v>
      </c>
      <c r="B29" s="445">
        <f t="shared" si="0"/>
        <v>3</v>
      </c>
      <c r="C29" s="803"/>
      <c r="D29" s="346"/>
      <c r="E29" s="447">
        <f t="shared" si="7"/>
        <v>45030</v>
      </c>
      <c r="F29" s="446">
        <f t="shared" si="1"/>
        <v>6</v>
      </c>
      <c r="G29" s="643"/>
      <c r="H29" s="346"/>
      <c r="I29" s="355">
        <f t="shared" si="8"/>
        <v>45060</v>
      </c>
      <c r="J29" s="460">
        <f t="shared" si="2"/>
        <v>1</v>
      </c>
      <c r="K29" s="643"/>
      <c r="L29" s="353"/>
      <c r="M29" s="354">
        <f t="shared" si="9"/>
        <v>45091</v>
      </c>
      <c r="N29" s="445">
        <f t="shared" si="3"/>
        <v>4</v>
      </c>
      <c r="O29" s="803"/>
      <c r="P29" s="346"/>
      <c r="Q29" s="447">
        <f t="shared" si="10"/>
        <v>45121</v>
      </c>
      <c r="R29" s="446">
        <f t="shared" si="4"/>
        <v>6</v>
      </c>
      <c r="S29" s="643"/>
      <c r="T29" s="346"/>
      <c r="U29" s="355">
        <f t="shared" si="11"/>
        <v>45152</v>
      </c>
      <c r="V29" s="460">
        <f t="shared" si="5"/>
        <v>2</v>
      </c>
      <c r="W29" s="643"/>
      <c r="X29" s="353"/>
      <c r="AC29" s="454"/>
      <c r="AD29" s="453"/>
    </row>
    <row r="30" spans="1:30" s="306" customFormat="1" ht="27" customHeight="1">
      <c r="A30" s="354">
        <f t="shared" si="6"/>
        <v>45000</v>
      </c>
      <c r="B30" s="445">
        <f t="shared" si="0"/>
        <v>4</v>
      </c>
      <c r="C30" s="803"/>
      <c r="D30" s="346"/>
      <c r="E30" s="447">
        <f t="shared" si="7"/>
        <v>45031</v>
      </c>
      <c r="F30" s="446">
        <f t="shared" si="1"/>
        <v>7</v>
      </c>
      <c r="G30" s="643"/>
      <c r="H30" s="346"/>
      <c r="I30" s="355">
        <f t="shared" si="8"/>
        <v>45061</v>
      </c>
      <c r="J30" s="460">
        <f t="shared" si="2"/>
        <v>2</v>
      </c>
      <c r="K30" s="643"/>
      <c r="L30" s="353"/>
      <c r="M30" s="354">
        <f t="shared" si="9"/>
        <v>45092</v>
      </c>
      <c r="N30" s="445">
        <f t="shared" si="3"/>
        <v>5</v>
      </c>
      <c r="O30" s="803"/>
      <c r="P30" s="346"/>
      <c r="Q30" s="447">
        <f t="shared" si="10"/>
        <v>45122</v>
      </c>
      <c r="R30" s="446">
        <f t="shared" si="4"/>
        <v>7</v>
      </c>
      <c r="S30" s="643"/>
      <c r="T30" s="346"/>
      <c r="U30" s="355">
        <f t="shared" si="11"/>
        <v>45153</v>
      </c>
      <c r="V30" s="460">
        <f t="shared" si="5"/>
        <v>3</v>
      </c>
      <c r="W30" s="643"/>
      <c r="X30" s="353"/>
      <c r="AC30" s="454"/>
      <c r="AD30" s="453"/>
    </row>
    <row r="31" spans="1:30" s="306" customFormat="1" ht="27" customHeight="1">
      <c r="A31" s="354">
        <f t="shared" si="6"/>
        <v>45001</v>
      </c>
      <c r="B31" s="445">
        <f t="shared" si="0"/>
        <v>5</v>
      </c>
      <c r="C31" s="803"/>
      <c r="D31" s="346"/>
      <c r="E31" s="447">
        <f t="shared" si="7"/>
        <v>45032</v>
      </c>
      <c r="F31" s="446">
        <f t="shared" si="1"/>
        <v>1</v>
      </c>
      <c r="G31" s="643"/>
      <c r="H31" s="346"/>
      <c r="I31" s="355">
        <f t="shared" si="8"/>
        <v>45062</v>
      </c>
      <c r="J31" s="460">
        <f t="shared" si="2"/>
        <v>3</v>
      </c>
      <c r="K31" s="643"/>
      <c r="L31" s="353"/>
      <c r="M31" s="354">
        <f t="shared" si="9"/>
        <v>45093</v>
      </c>
      <c r="N31" s="445">
        <f t="shared" si="3"/>
        <v>6</v>
      </c>
      <c r="O31" s="803"/>
      <c r="P31" s="346"/>
      <c r="Q31" s="447">
        <f t="shared" si="10"/>
        <v>45123</v>
      </c>
      <c r="R31" s="446">
        <f t="shared" si="4"/>
        <v>1</v>
      </c>
      <c r="S31" s="643"/>
      <c r="T31" s="346"/>
      <c r="U31" s="355">
        <f t="shared" si="11"/>
        <v>45154</v>
      </c>
      <c r="V31" s="460">
        <f t="shared" si="5"/>
        <v>4</v>
      </c>
      <c r="W31" s="643"/>
      <c r="X31" s="353"/>
      <c r="AC31" s="454"/>
      <c r="AD31" s="453"/>
    </row>
    <row r="32" spans="1:30" s="306" customFormat="1" ht="27" customHeight="1">
      <c r="A32" s="354">
        <f t="shared" si="6"/>
        <v>45002</v>
      </c>
      <c r="B32" s="445">
        <f t="shared" si="0"/>
        <v>6</v>
      </c>
      <c r="C32" s="803"/>
      <c r="D32" s="346"/>
      <c r="E32" s="447">
        <f t="shared" si="7"/>
        <v>45033</v>
      </c>
      <c r="F32" s="446">
        <f t="shared" si="1"/>
        <v>2</v>
      </c>
      <c r="G32" s="330"/>
      <c r="H32" s="346"/>
      <c r="I32" s="355">
        <f t="shared" si="8"/>
        <v>45063</v>
      </c>
      <c r="J32" s="460">
        <f t="shared" si="2"/>
        <v>4</v>
      </c>
      <c r="K32" s="643"/>
      <c r="L32" s="353"/>
      <c r="M32" s="354">
        <f t="shared" si="9"/>
        <v>45094</v>
      </c>
      <c r="N32" s="445">
        <f t="shared" si="3"/>
        <v>7</v>
      </c>
      <c r="O32" s="803"/>
      <c r="P32" s="346"/>
      <c r="Q32" s="447">
        <f t="shared" si="10"/>
        <v>45124</v>
      </c>
      <c r="R32" s="446">
        <f t="shared" si="4"/>
        <v>2</v>
      </c>
      <c r="S32" s="330"/>
      <c r="T32" s="346"/>
      <c r="U32" s="355">
        <f t="shared" si="11"/>
        <v>45155</v>
      </c>
      <c r="V32" s="460">
        <f t="shared" si="5"/>
        <v>5</v>
      </c>
      <c r="W32" s="643"/>
      <c r="X32" s="353"/>
      <c r="AC32" s="454"/>
      <c r="AD32" s="453"/>
    </row>
    <row r="33" spans="1:30" s="306" customFormat="1" ht="27" customHeight="1">
      <c r="A33" s="354">
        <f t="shared" si="6"/>
        <v>45003</v>
      </c>
      <c r="B33" s="445">
        <f t="shared" si="0"/>
        <v>7</v>
      </c>
      <c r="C33" s="803"/>
      <c r="D33" s="346"/>
      <c r="E33" s="447">
        <f t="shared" si="7"/>
        <v>45034</v>
      </c>
      <c r="F33" s="446">
        <f t="shared" si="1"/>
        <v>3</v>
      </c>
      <c r="G33" s="643"/>
      <c r="H33" s="346"/>
      <c r="I33" s="354">
        <f t="shared" si="8"/>
        <v>45064</v>
      </c>
      <c r="J33" s="445">
        <f t="shared" si="2"/>
        <v>5</v>
      </c>
      <c r="K33" s="803"/>
      <c r="L33" s="353"/>
      <c r="M33" s="354">
        <f t="shared" si="9"/>
        <v>45095</v>
      </c>
      <c r="N33" s="445">
        <f t="shared" si="3"/>
        <v>1</v>
      </c>
      <c r="O33" s="803"/>
      <c r="P33" s="346"/>
      <c r="Q33" s="447">
        <f t="shared" si="10"/>
        <v>45125</v>
      </c>
      <c r="R33" s="446">
        <f t="shared" si="4"/>
        <v>3</v>
      </c>
      <c r="S33" s="643"/>
      <c r="T33" s="346"/>
      <c r="U33" s="354">
        <f t="shared" si="11"/>
        <v>45156</v>
      </c>
      <c r="V33" s="445">
        <f t="shared" si="5"/>
        <v>6</v>
      </c>
      <c r="W33" s="803"/>
      <c r="X33" s="353"/>
      <c r="AC33" s="454"/>
      <c r="AD33" s="453"/>
    </row>
    <row r="34" spans="1:30" s="306" customFormat="1" ht="27" customHeight="1">
      <c r="A34" s="354">
        <f t="shared" si="6"/>
        <v>45004</v>
      </c>
      <c r="B34" s="445">
        <f t="shared" si="0"/>
        <v>1</v>
      </c>
      <c r="C34" s="452"/>
      <c r="D34" s="448"/>
      <c r="E34" s="447">
        <f t="shared" si="7"/>
        <v>45035</v>
      </c>
      <c r="F34" s="446">
        <f t="shared" si="1"/>
        <v>4</v>
      </c>
      <c r="G34" s="918"/>
      <c r="H34" s="448"/>
      <c r="I34" s="355">
        <f t="shared" si="8"/>
        <v>45065</v>
      </c>
      <c r="J34" s="460">
        <f t="shared" si="2"/>
        <v>6</v>
      </c>
      <c r="K34" s="643"/>
      <c r="L34" s="353"/>
      <c r="M34" s="354">
        <f t="shared" si="9"/>
        <v>45096</v>
      </c>
      <c r="N34" s="445">
        <f t="shared" si="3"/>
        <v>2</v>
      </c>
      <c r="O34" s="452"/>
      <c r="P34" s="448"/>
      <c r="Q34" s="447">
        <f t="shared" si="10"/>
        <v>45126</v>
      </c>
      <c r="R34" s="446">
        <f t="shared" si="4"/>
        <v>4</v>
      </c>
      <c r="S34" s="918"/>
      <c r="T34" s="448"/>
      <c r="U34" s="355">
        <f t="shared" si="11"/>
        <v>45157</v>
      </c>
      <c r="V34" s="460">
        <f t="shared" si="5"/>
        <v>7</v>
      </c>
      <c r="W34" s="643"/>
      <c r="X34" s="353"/>
      <c r="AC34" s="454"/>
      <c r="AD34" s="453"/>
    </row>
    <row r="35" spans="1:30" s="306" customFormat="1" ht="27" customHeight="1">
      <c r="A35" s="354">
        <f t="shared" si="6"/>
        <v>45005</v>
      </c>
      <c r="B35" s="445">
        <f t="shared" si="0"/>
        <v>2</v>
      </c>
      <c r="C35" s="803"/>
      <c r="D35" s="346"/>
      <c r="E35" s="354">
        <f t="shared" si="7"/>
        <v>45036</v>
      </c>
      <c r="F35" s="445">
        <f t="shared" si="1"/>
        <v>5</v>
      </c>
      <c r="G35" s="803"/>
      <c r="H35" s="346"/>
      <c r="I35" s="355">
        <f t="shared" si="8"/>
        <v>45066</v>
      </c>
      <c r="J35" s="460">
        <f t="shared" si="2"/>
        <v>7</v>
      </c>
      <c r="K35" s="643"/>
      <c r="L35" s="353"/>
      <c r="M35" s="354">
        <f t="shared" si="9"/>
        <v>45097</v>
      </c>
      <c r="N35" s="445">
        <f t="shared" si="3"/>
        <v>3</v>
      </c>
      <c r="O35" s="326"/>
      <c r="P35" s="346"/>
      <c r="Q35" s="354">
        <f t="shared" si="10"/>
        <v>45127</v>
      </c>
      <c r="R35" s="445">
        <f t="shared" si="4"/>
        <v>5</v>
      </c>
      <c r="S35" s="803"/>
      <c r="T35" s="346"/>
      <c r="U35" s="355">
        <f t="shared" si="11"/>
        <v>45158</v>
      </c>
      <c r="V35" s="460">
        <f t="shared" si="5"/>
        <v>1</v>
      </c>
      <c r="W35" s="643"/>
      <c r="X35" s="353"/>
      <c r="AC35" s="454"/>
      <c r="AD35" s="453"/>
    </row>
    <row r="36" spans="1:30" s="306" customFormat="1" ht="27" customHeight="1">
      <c r="A36" s="354">
        <f t="shared" si="6"/>
        <v>45006</v>
      </c>
      <c r="B36" s="445">
        <f t="shared" si="0"/>
        <v>3</v>
      </c>
      <c r="C36" s="803"/>
      <c r="D36" s="346"/>
      <c r="E36" s="447">
        <f t="shared" si="7"/>
        <v>45037</v>
      </c>
      <c r="F36" s="446">
        <f t="shared" si="1"/>
        <v>6</v>
      </c>
      <c r="G36" s="918"/>
      <c r="H36" s="448"/>
      <c r="I36" s="355">
        <f t="shared" si="8"/>
        <v>45067</v>
      </c>
      <c r="J36" s="460">
        <f t="shared" si="2"/>
        <v>1</v>
      </c>
      <c r="K36" s="643"/>
      <c r="L36" s="353"/>
      <c r="M36" s="354">
        <f t="shared" si="9"/>
        <v>45098</v>
      </c>
      <c r="N36" s="445">
        <f t="shared" si="3"/>
        <v>4</v>
      </c>
      <c r="O36" s="803"/>
      <c r="P36" s="346"/>
      <c r="Q36" s="447">
        <f t="shared" si="10"/>
        <v>45128</v>
      </c>
      <c r="R36" s="446">
        <f t="shared" si="4"/>
        <v>6</v>
      </c>
      <c r="S36" s="918"/>
      <c r="T36" s="448"/>
      <c r="U36" s="355">
        <f t="shared" si="11"/>
        <v>45159</v>
      </c>
      <c r="V36" s="460">
        <f t="shared" si="5"/>
        <v>2</v>
      </c>
      <c r="W36" s="643"/>
      <c r="X36" s="353"/>
      <c r="AC36" s="454"/>
      <c r="AD36" s="455"/>
    </row>
    <row r="37" spans="1:30" s="306" customFormat="1" ht="27" customHeight="1">
      <c r="A37" s="354">
        <f t="shared" si="6"/>
        <v>45007</v>
      </c>
      <c r="B37" s="445">
        <f t="shared" si="0"/>
        <v>4</v>
      </c>
      <c r="C37" s="803"/>
      <c r="D37" s="346"/>
      <c r="E37" s="447">
        <f t="shared" si="7"/>
        <v>45038</v>
      </c>
      <c r="F37" s="446">
        <f t="shared" si="1"/>
        <v>7</v>
      </c>
      <c r="G37" s="918"/>
      <c r="H37" s="448"/>
      <c r="I37" s="355">
        <f t="shared" si="8"/>
        <v>45068</v>
      </c>
      <c r="J37" s="642">
        <f t="shared" si="2"/>
        <v>2</v>
      </c>
      <c r="K37" s="643"/>
      <c r="L37" s="353"/>
      <c r="M37" s="354">
        <f t="shared" si="9"/>
        <v>45099</v>
      </c>
      <c r="N37" s="445">
        <f t="shared" si="3"/>
        <v>5</v>
      </c>
      <c r="O37" s="803"/>
      <c r="P37" s="346"/>
      <c r="Q37" s="447">
        <f t="shared" si="10"/>
        <v>45129</v>
      </c>
      <c r="R37" s="446">
        <f t="shared" si="4"/>
        <v>7</v>
      </c>
      <c r="S37" s="918"/>
      <c r="T37" s="448"/>
      <c r="U37" s="355">
        <f t="shared" si="11"/>
        <v>45160</v>
      </c>
      <c r="V37" s="642">
        <f t="shared" si="5"/>
        <v>3</v>
      </c>
      <c r="W37" s="643"/>
      <c r="X37" s="353"/>
      <c r="AC37" s="454"/>
      <c r="AD37" s="453"/>
    </row>
    <row r="38" spans="1:30" s="306" customFormat="1" ht="27" customHeight="1">
      <c r="A38" s="354">
        <f t="shared" si="6"/>
        <v>45008</v>
      </c>
      <c r="B38" s="445">
        <f t="shared" si="0"/>
        <v>5</v>
      </c>
      <c r="C38" s="803"/>
      <c r="D38" s="346"/>
      <c r="E38" s="970">
        <f t="shared" si="7"/>
        <v>45039</v>
      </c>
      <c r="F38" s="451">
        <f t="shared" si="1"/>
        <v>1</v>
      </c>
      <c r="G38" s="643"/>
      <c r="H38" s="346"/>
      <c r="I38" s="355">
        <f t="shared" si="8"/>
        <v>45069</v>
      </c>
      <c r="J38" s="642">
        <f t="shared" si="2"/>
        <v>3</v>
      </c>
      <c r="K38" s="643"/>
      <c r="L38" s="353"/>
      <c r="M38" s="354">
        <f t="shared" si="9"/>
        <v>45100</v>
      </c>
      <c r="N38" s="445">
        <f t="shared" si="3"/>
        <v>6</v>
      </c>
      <c r="O38" s="803"/>
      <c r="P38" s="346"/>
      <c r="Q38" s="970">
        <f t="shared" si="10"/>
        <v>45130</v>
      </c>
      <c r="R38" s="451">
        <f t="shared" si="4"/>
        <v>1</v>
      </c>
      <c r="S38" s="643"/>
      <c r="T38" s="346"/>
      <c r="U38" s="355">
        <f t="shared" si="11"/>
        <v>45161</v>
      </c>
      <c r="V38" s="642">
        <f t="shared" si="5"/>
        <v>4</v>
      </c>
      <c r="W38" s="643"/>
      <c r="X38" s="353"/>
      <c r="AC38" s="454"/>
      <c r="AD38" s="453"/>
    </row>
    <row r="39" spans="1:30" s="306" customFormat="1" ht="27" customHeight="1">
      <c r="A39" s="354">
        <f t="shared" si="6"/>
        <v>45009</v>
      </c>
      <c r="B39" s="445">
        <f t="shared" si="0"/>
        <v>6</v>
      </c>
      <c r="C39" s="803"/>
      <c r="D39" s="346"/>
      <c r="E39" s="447">
        <f t="shared" si="7"/>
        <v>45040</v>
      </c>
      <c r="F39" s="446">
        <f t="shared" si="1"/>
        <v>2</v>
      </c>
      <c r="G39" s="330"/>
      <c r="H39" s="346"/>
      <c r="I39" s="354">
        <f t="shared" si="8"/>
        <v>45070</v>
      </c>
      <c r="J39" s="445">
        <f t="shared" si="2"/>
        <v>4</v>
      </c>
      <c r="K39" s="803"/>
      <c r="L39" s="353"/>
      <c r="M39" s="354">
        <f t="shared" si="9"/>
        <v>45101</v>
      </c>
      <c r="N39" s="445">
        <f t="shared" si="3"/>
        <v>7</v>
      </c>
      <c r="O39" s="803"/>
      <c r="P39" s="346"/>
      <c r="Q39" s="447">
        <f t="shared" si="10"/>
        <v>45131</v>
      </c>
      <c r="R39" s="446">
        <f t="shared" si="4"/>
        <v>2</v>
      </c>
      <c r="S39" s="330"/>
      <c r="T39" s="346"/>
      <c r="U39" s="354">
        <f t="shared" si="11"/>
        <v>45162</v>
      </c>
      <c r="V39" s="445">
        <f t="shared" si="5"/>
        <v>5</v>
      </c>
      <c r="W39" s="803"/>
      <c r="X39" s="353"/>
      <c r="AC39" s="444"/>
      <c r="AD39" s="443"/>
    </row>
    <row r="40" spans="1:30" s="306" customFormat="1" ht="27" customHeight="1">
      <c r="A40" s="354">
        <f t="shared" si="6"/>
        <v>45010</v>
      </c>
      <c r="B40" s="445">
        <f t="shared" si="0"/>
        <v>7</v>
      </c>
      <c r="C40" s="803"/>
      <c r="D40" s="346"/>
      <c r="E40" s="447">
        <f t="shared" si="7"/>
        <v>45041</v>
      </c>
      <c r="F40" s="446">
        <f t="shared" si="1"/>
        <v>3</v>
      </c>
      <c r="G40" s="643"/>
      <c r="H40" s="346"/>
      <c r="I40" s="354">
        <f t="shared" si="8"/>
        <v>45071</v>
      </c>
      <c r="J40" s="445">
        <f t="shared" si="2"/>
        <v>5</v>
      </c>
      <c r="K40" s="803"/>
      <c r="L40" s="353"/>
      <c r="M40" s="354">
        <f t="shared" si="9"/>
        <v>45102</v>
      </c>
      <c r="N40" s="445">
        <f t="shared" si="3"/>
        <v>1</v>
      </c>
      <c r="O40" s="803"/>
      <c r="P40" s="346"/>
      <c r="Q40" s="447">
        <f t="shared" si="10"/>
        <v>45132</v>
      </c>
      <c r="R40" s="446">
        <f t="shared" si="4"/>
        <v>3</v>
      </c>
      <c r="S40" s="643"/>
      <c r="T40" s="346"/>
      <c r="U40" s="354">
        <f t="shared" si="11"/>
        <v>45163</v>
      </c>
      <c r="V40" s="445">
        <f t="shared" si="5"/>
        <v>6</v>
      </c>
      <c r="W40" s="803"/>
      <c r="X40" s="353"/>
      <c r="AC40" s="444"/>
      <c r="AD40" s="443"/>
    </row>
    <row r="41" spans="1:30" s="306" customFormat="1" ht="27" customHeight="1">
      <c r="A41" s="354">
        <f t="shared" si="6"/>
        <v>45011</v>
      </c>
      <c r="B41" s="445">
        <f t="shared" si="0"/>
        <v>1</v>
      </c>
      <c r="C41" s="452"/>
      <c r="D41" s="448"/>
      <c r="E41" s="447">
        <f t="shared" si="7"/>
        <v>45042</v>
      </c>
      <c r="F41" s="446">
        <f t="shared" si="1"/>
        <v>4</v>
      </c>
      <c r="G41" s="643"/>
      <c r="H41" s="346"/>
      <c r="I41" s="354">
        <f t="shared" si="8"/>
        <v>45072</v>
      </c>
      <c r="J41" s="445">
        <f t="shared" si="2"/>
        <v>6</v>
      </c>
      <c r="K41" s="803"/>
      <c r="L41" s="353"/>
      <c r="M41" s="354">
        <f t="shared" si="9"/>
        <v>45103</v>
      </c>
      <c r="N41" s="445">
        <f t="shared" si="3"/>
        <v>2</v>
      </c>
      <c r="O41" s="452"/>
      <c r="P41" s="448"/>
      <c r="Q41" s="447">
        <f t="shared" si="10"/>
        <v>45133</v>
      </c>
      <c r="R41" s="446">
        <f t="shared" si="4"/>
        <v>4</v>
      </c>
      <c r="S41" s="643"/>
      <c r="T41" s="346"/>
      <c r="U41" s="354">
        <f t="shared" si="11"/>
        <v>45164</v>
      </c>
      <c r="V41" s="445">
        <f t="shared" si="5"/>
        <v>7</v>
      </c>
      <c r="W41" s="803"/>
      <c r="X41" s="353"/>
      <c r="AC41" s="444"/>
      <c r="AD41" s="443"/>
    </row>
    <row r="42" spans="1:30" s="306" customFormat="1" ht="27" customHeight="1">
      <c r="A42" s="354">
        <f t="shared" si="6"/>
        <v>45012</v>
      </c>
      <c r="B42" s="445">
        <f t="shared" si="0"/>
        <v>2</v>
      </c>
      <c r="C42" s="452"/>
      <c r="D42" s="448"/>
      <c r="E42" s="447">
        <f t="shared" si="7"/>
        <v>45043</v>
      </c>
      <c r="F42" s="446">
        <f t="shared" si="1"/>
        <v>5</v>
      </c>
      <c r="G42" s="643"/>
      <c r="H42" s="346"/>
      <c r="I42" s="355">
        <f t="shared" si="8"/>
        <v>45073</v>
      </c>
      <c r="J42" s="642">
        <f t="shared" si="2"/>
        <v>7</v>
      </c>
      <c r="K42" s="1046"/>
      <c r="L42" s="353"/>
      <c r="M42" s="354">
        <f t="shared" si="9"/>
        <v>45104</v>
      </c>
      <c r="N42" s="445">
        <f t="shared" si="3"/>
        <v>3</v>
      </c>
      <c r="O42" s="452"/>
      <c r="P42" s="448"/>
      <c r="Q42" s="447">
        <f t="shared" si="10"/>
        <v>45134</v>
      </c>
      <c r="R42" s="446">
        <f t="shared" si="4"/>
        <v>5</v>
      </c>
      <c r="S42" s="643"/>
      <c r="T42" s="346"/>
      <c r="U42" s="354">
        <f t="shared" si="11"/>
        <v>45165</v>
      </c>
      <c r="V42" s="445">
        <f t="shared" si="5"/>
        <v>1</v>
      </c>
      <c r="W42" s="803"/>
      <c r="X42" s="353"/>
      <c r="AC42" s="444"/>
      <c r="AD42" s="443"/>
    </row>
    <row r="43" spans="1:30" s="306" customFormat="1" ht="27" customHeight="1">
      <c r="A43" s="354">
        <f t="shared" si="6"/>
        <v>45013</v>
      </c>
      <c r="B43" s="445">
        <f t="shared" si="0"/>
        <v>3</v>
      </c>
      <c r="C43" s="803"/>
      <c r="D43" s="346"/>
      <c r="E43" s="457">
        <f t="shared" si="7"/>
        <v>45044</v>
      </c>
      <c r="F43" s="446">
        <f t="shared" si="1"/>
        <v>6</v>
      </c>
      <c r="G43" s="643"/>
      <c r="H43" s="346"/>
      <c r="I43" s="355">
        <f t="shared" si="8"/>
        <v>45074</v>
      </c>
      <c r="J43" s="971">
        <f t="shared" si="2"/>
        <v>1</v>
      </c>
      <c r="K43" s="946"/>
      <c r="L43" s="346"/>
      <c r="M43" s="1068">
        <f t="shared" si="9"/>
        <v>45105</v>
      </c>
      <c r="N43" s="445">
        <f t="shared" si="3"/>
        <v>4</v>
      </c>
      <c r="O43" s="803"/>
      <c r="P43" s="346"/>
      <c r="Q43" s="457">
        <f t="shared" si="10"/>
        <v>45135</v>
      </c>
      <c r="R43" s="446">
        <f t="shared" si="4"/>
        <v>6</v>
      </c>
      <c r="S43" s="643"/>
      <c r="T43" s="346"/>
      <c r="U43" s="1068">
        <f t="shared" si="11"/>
        <v>45166</v>
      </c>
      <c r="V43" s="445">
        <f t="shared" si="5"/>
        <v>2</v>
      </c>
      <c r="W43" s="803"/>
      <c r="X43" s="353"/>
      <c r="AB43" s="324"/>
      <c r="AC43" s="444"/>
      <c r="AD43" s="443"/>
    </row>
    <row r="44" spans="1:30" s="306" customFormat="1" ht="27" customHeight="1">
      <c r="A44" s="450">
        <f t="shared" si="6"/>
        <v>45014</v>
      </c>
      <c r="B44" s="449">
        <f t="shared" si="0"/>
        <v>4</v>
      </c>
      <c r="C44" s="943"/>
      <c r="D44" s="1038"/>
      <c r="E44" s="457">
        <f t="shared" si="7"/>
        <v>45045</v>
      </c>
      <c r="F44" s="446">
        <f t="shared" ref="F44:F45" si="12">WEEKDAY(E44)</f>
        <v>7</v>
      </c>
      <c r="G44" s="643"/>
      <c r="H44" s="346"/>
      <c r="I44" s="355">
        <f t="shared" si="8"/>
        <v>45075</v>
      </c>
      <c r="J44" s="971">
        <f t="shared" si="2"/>
        <v>2</v>
      </c>
      <c r="K44" s="803"/>
      <c r="L44" s="346"/>
      <c r="M44" s="1069">
        <f t="shared" si="9"/>
        <v>45106</v>
      </c>
      <c r="N44" s="449">
        <f t="shared" si="3"/>
        <v>5</v>
      </c>
      <c r="O44" s="943"/>
      <c r="P44" s="448"/>
      <c r="Q44" s="447">
        <f t="shared" si="10"/>
        <v>45136</v>
      </c>
      <c r="R44" s="446">
        <f t="shared" si="4"/>
        <v>7</v>
      </c>
      <c r="S44" s="803"/>
      <c r="T44" s="346"/>
      <c r="U44" s="1068">
        <f t="shared" si="11"/>
        <v>45167</v>
      </c>
      <c r="V44" s="445">
        <f t="shared" si="5"/>
        <v>3</v>
      </c>
      <c r="W44" s="803"/>
      <c r="X44" s="353"/>
      <c r="AC44" s="444"/>
      <c r="AD44" s="443"/>
    </row>
    <row r="45" spans="1:30" s="306" customFormat="1" ht="27" customHeight="1">
      <c r="A45" s="945">
        <f t="shared" si="6"/>
        <v>45015</v>
      </c>
      <c r="B45" s="451">
        <f t="shared" si="0"/>
        <v>5</v>
      </c>
      <c r="C45" s="948"/>
      <c r="D45" s="378"/>
      <c r="E45" s="457">
        <f t="shared" si="7"/>
        <v>45046</v>
      </c>
      <c r="F45" s="446">
        <f t="shared" si="12"/>
        <v>1</v>
      </c>
      <c r="G45" s="643"/>
      <c r="H45" s="346"/>
      <c r="I45" s="355">
        <f t="shared" si="8"/>
        <v>45076</v>
      </c>
      <c r="J45" s="971">
        <f t="shared" si="2"/>
        <v>3</v>
      </c>
      <c r="K45" s="946"/>
      <c r="L45" s="346"/>
      <c r="M45" s="970">
        <f t="shared" si="9"/>
        <v>45107</v>
      </c>
      <c r="N45" s="451">
        <f t="shared" si="3"/>
        <v>6</v>
      </c>
      <c r="O45" s="948"/>
      <c r="P45" s="346"/>
      <c r="Q45" s="447">
        <f t="shared" si="10"/>
        <v>45137</v>
      </c>
      <c r="R45" s="446">
        <f t="shared" si="4"/>
        <v>1</v>
      </c>
      <c r="S45" s="803"/>
      <c r="T45" s="346"/>
      <c r="U45" s="1068">
        <f t="shared" si="11"/>
        <v>45168</v>
      </c>
      <c r="V45" s="445">
        <f t="shared" si="5"/>
        <v>4</v>
      </c>
      <c r="W45" s="803"/>
      <c r="X45" s="353"/>
      <c r="AC45" s="444"/>
      <c r="AD45" s="443"/>
    </row>
    <row r="46" spans="1:30" s="306" customFormat="1" ht="27" customHeight="1" thickBot="1">
      <c r="A46" s="972">
        <f>A45+1</f>
        <v>45016</v>
      </c>
      <c r="B46" s="973">
        <f t="shared" si="0"/>
        <v>6</v>
      </c>
      <c r="C46" s="974"/>
      <c r="D46" s="975"/>
      <c r="E46" s="1039"/>
      <c r="F46" s="1040"/>
      <c r="G46" s="1041"/>
      <c r="H46" s="1042"/>
      <c r="I46" s="1067">
        <f t="shared" si="8"/>
        <v>45077</v>
      </c>
      <c r="J46" s="1070">
        <f t="shared" si="2"/>
        <v>4</v>
      </c>
      <c r="K46" s="983"/>
      <c r="L46" s="1071"/>
      <c r="M46" s="1072"/>
      <c r="N46" s="973"/>
      <c r="O46" s="974"/>
      <c r="P46" s="975"/>
      <c r="Q46" s="1080">
        <f t="shared" si="10"/>
        <v>45138</v>
      </c>
      <c r="R46" s="1077">
        <f t="shared" si="4"/>
        <v>2</v>
      </c>
      <c r="S46" s="1078"/>
      <c r="T46" s="1079"/>
      <c r="U46" s="1083">
        <f t="shared" si="11"/>
        <v>45169</v>
      </c>
      <c r="V46" s="1084">
        <f t="shared" ref="V46" si="13">WEEKDAY(U46)</f>
        <v>5</v>
      </c>
      <c r="W46" s="1156" t="s">
        <v>61</v>
      </c>
      <c r="X46" s="1085">
        <v>3</v>
      </c>
      <c r="Y46" s="1783" t="s">
        <v>269</v>
      </c>
      <c r="Z46" s="1783"/>
      <c r="AC46" s="444"/>
      <c r="AD46" s="443"/>
    </row>
    <row r="47" spans="1:30" s="306" customFormat="1" ht="27" customHeight="1" thickTop="1" thickBot="1">
      <c r="A47" s="1784" t="s">
        <v>71</v>
      </c>
      <c r="B47" s="1785"/>
      <c r="C47" s="790">
        <f>COUNTIF(C16:C46,"*")-COUNTIF(C16:C46,"入校式")-COUNTIF(C16:C46,"休校日")-COUNTIF(C16:C46,"就職活動日")</f>
        <v>0</v>
      </c>
      <c r="D47" s="791" t="s">
        <v>70</v>
      </c>
      <c r="E47" s="1784" t="s">
        <v>71</v>
      </c>
      <c r="F47" s="1785"/>
      <c r="G47" s="379">
        <f>COUNTIF(G16:G46,"*")-COUNTIF(G16:G46,"休校日")-COUNTIF(G16:G46,"就職活動日")</f>
        <v>0</v>
      </c>
      <c r="H47" s="381" t="s">
        <v>70</v>
      </c>
      <c r="I47" s="1784" t="s">
        <v>71</v>
      </c>
      <c r="J47" s="1785"/>
      <c r="K47" s="687">
        <f>COUNTIF(K16:K46,"*")-COUNTIF(K16:K46,"修了式")-COUNTIF(K16:K46,"休校日")-COUNTIF(K16:K46,"就職活動日")</f>
        <v>0</v>
      </c>
      <c r="L47" s="380" t="s">
        <v>70</v>
      </c>
      <c r="M47" s="1784" t="s">
        <v>71</v>
      </c>
      <c r="N47" s="1785"/>
      <c r="O47" s="790">
        <f>COUNTIF(O16:O46,"*")-COUNTIF(O16:O46,"入校式")-COUNTIF(O16:O46,"休校日")-COUNTIF(O16:O46,"就職活動日")</f>
        <v>0</v>
      </c>
      <c r="P47" s="791" t="s">
        <v>70</v>
      </c>
      <c r="Q47" s="1784" t="s">
        <v>71</v>
      </c>
      <c r="R47" s="1785"/>
      <c r="S47" s="379">
        <f>COUNTIF(S16:S46,"*")-COUNTIF(S16:S46,"休校日")-COUNTIF(S16:S46,"就職活動日")</f>
        <v>0</v>
      </c>
      <c r="T47" s="381" t="s">
        <v>70</v>
      </c>
      <c r="U47" s="1784" t="s">
        <v>71</v>
      </c>
      <c r="V47" s="1785"/>
      <c r="W47" s="687">
        <f>COUNTIF(W16:W46,"*")-COUNTIF(W16:W46,"修了式")-COUNTIF(W16:W46,"休校日")-COUNTIF(W16:W46,"就職活動日")</f>
        <v>0</v>
      </c>
      <c r="X47" s="380" t="s">
        <v>70</v>
      </c>
      <c r="Y47" s="844">
        <f t="shared" ref="Y47:Y52" si="14">SUM(C47,G47,K47,O47,S47,W47)</f>
        <v>0</v>
      </c>
      <c r="Z47" s="308" t="s">
        <v>70</v>
      </c>
    </row>
    <row r="48" spans="1:30" s="306" customFormat="1" ht="27" customHeight="1" thickTop="1">
      <c r="A48" s="1786" t="s">
        <v>68</v>
      </c>
      <c r="B48" s="1787"/>
      <c r="C48" s="329"/>
      <c r="D48" s="309" t="s">
        <v>67</v>
      </c>
      <c r="E48" s="1788" t="s">
        <v>68</v>
      </c>
      <c r="F48" s="1787"/>
      <c r="G48" s="328"/>
      <c r="H48" s="310" t="s">
        <v>67</v>
      </c>
      <c r="I48" s="1788" t="s">
        <v>68</v>
      </c>
      <c r="J48" s="1787"/>
      <c r="K48" s="328"/>
      <c r="L48" s="334" t="s">
        <v>67</v>
      </c>
      <c r="M48" s="1786" t="s">
        <v>68</v>
      </c>
      <c r="N48" s="1787"/>
      <c r="O48" s="329"/>
      <c r="P48" s="309" t="s">
        <v>67</v>
      </c>
      <c r="Q48" s="1788" t="s">
        <v>68</v>
      </c>
      <c r="R48" s="1787"/>
      <c r="S48" s="328"/>
      <c r="T48" s="310" t="s">
        <v>67</v>
      </c>
      <c r="U48" s="1788" t="s">
        <v>68</v>
      </c>
      <c r="V48" s="1787"/>
      <c r="W48" s="328"/>
      <c r="X48" s="334" t="s">
        <v>67</v>
      </c>
      <c r="Y48" s="307">
        <f t="shared" si="14"/>
        <v>0</v>
      </c>
      <c r="Z48" s="308" t="s">
        <v>67</v>
      </c>
    </row>
    <row r="49" spans="1:26" s="306" customFormat="1" ht="27" customHeight="1">
      <c r="A49" s="1778" t="s">
        <v>69</v>
      </c>
      <c r="B49" s="1779"/>
      <c r="C49" s="330"/>
      <c r="D49" s="311" t="s">
        <v>67</v>
      </c>
      <c r="E49" s="1780" t="s">
        <v>69</v>
      </c>
      <c r="F49" s="1779"/>
      <c r="G49" s="326"/>
      <c r="H49" s="312" t="s">
        <v>67</v>
      </c>
      <c r="I49" s="1781" t="s">
        <v>69</v>
      </c>
      <c r="J49" s="1782"/>
      <c r="K49" s="327"/>
      <c r="L49" s="313" t="s">
        <v>67</v>
      </c>
      <c r="M49" s="1778" t="s">
        <v>69</v>
      </c>
      <c r="N49" s="1779"/>
      <c r="O49" s="330"/>
      <c r="P49" s="311" t="s">
        <v>67</v>
      </c>
      <c r="Q49" s="1780" t="s">
        <v>69</v>
      </c>
      <c r="R49" s="1779"/>
      <c r="S49" s="326"/>
      <c r="T49" s="312" t="s">
        <v>67</v>
      </c>
      <c r="U49" s="1781" t="s">
        <v>69</v>
      </c>
      <c r="V49" s="1782"/>
      <c r="W49" s="327"/>
      <c r="X49" s="313" t="s">
        <v>67</v>
      </c>
      <c r="Y49" s="307">
        <f t="shared" si="14"/>
        <v>0</v>
      </c>
      <c r="Z49" s="308" t="s">
        <v>67</v>
      </c>
    </row>
    <row r="50" spans="1:26" s="306" customFormat="1" ht="27" customHeight="1" thickBot="1">
      <c r="A50" s="1778" t="s">
        <v>73</v>
      </c>
      <c r="B50" s="1779"/>
      <c r="C50" s="330"/>
      <c r="D50" s="311" t="s">
        <v>67</v>
      </c>
      <c r="E50" s="1780" t="s">
        <v>73</v>
      </c>
      <c r="F50" s="1779"/>
      <c r="G50" s="326"/>
      <c r="H50" s="312" t="s">
        <v>67</v>
      </c>
      <c r="I50" s="1781" t="s">
        <v>73</v>
      </c>
      <c r="J50" s="1782"/>
      <c r="K50" s="327"/>
      <c r="L50" s="313" t="s">
        <v>67</v>
      </c>
      <c r="M50" s="1778" t="s">
        <v>73</v>
      </c>
      <c r="N50" s="1779"/>
      <c r="O50" s="330"/>
      <c r="P50" s="311" t="s">
        <v>67</v>
      </c>
      <c r="Q50" s="1780" t="s">
        <v>73</v>
      </c>
      <c r="R50" s="1779"/>
      <c r="S50" s="326"/>
      <c r="T50" s="312" t="s">
        <v>67</v>
      </c>
      <c r="U50" s="1781" t="s">
        <v>73</v>
      </c>
      <c r="V50" s="1782"/>
      <c r="W50" s="327"/>
      <c r="X50" s="313" t="s">
        <v>67</v>
      </c>
      <c r="Y50" s="307">
        <f t="shared" si="14"/>
        <v>0</v>
      </c>
      <c r="Z50" s="308" t="s">
        <v>67</v>
      </c>
    </row>
    <row r="51" spans="1:26" s="306" customFormat="1" ht="27" customHeight="1" thickTop="1">
      <c r="A51" s="1774" t="s">
        <v>271</v>
      </c>
      <c r="B51" s="1775"/>
      <c r="C51" s="845">
        <f>SUM(C48,C49,C50)</f>
        <v>0</v>
      </c>
      <c r="D51" s="846" t="s">
        <v>67</v>
      </c>
      <c r="E51" s="1776" t="s">
        <v>271</v>
      </c>
      <c r="F51" s="1777"/>
      <c r="G51" s="847">
        <f>SUM(G48,G49,G50)</f>
        <v>0</v>
      </c>
      <c r="H51" s="846" t="s">
        <v>67</v>
      </c>
      <c r="I51" s="1776" t="s">
        <v>271</v>
      </c>
      <c r="J51" s="1777"/>
      <c r="K51" s="848">
        <f>SUM(K48,K49,K50)</f>
        <v>0</v>
      </c>
      <c r="L51" s="314" t="s">
        <v>67</v>
      </c>
      <c r="M51" s="1774" t="s">
        <v>271</v>
      </c>
      <c r="N51" s="1775"/>
      <c r="O51" s="845">
        <f>SUM(O48,O49,O50)</f>
        <v>0</v>
      </c>
      <c r="P51" s="846" t="s">
        <v>67</v>
      </c>
      <c r="Q51" s="1776" t="s">
        <v>271</v>
      </c>
      <c r="R51" s="1777"/>
      <c r="S51" s="847">
        <f>SUM(S48,S49,S50)</f>
        <v>0</v>
      </c>
      <c r="T51" s="846" t="s">
        <v>67</v>
      </c>
      <c r="U51" s="1776" t="s">
        <v>271</v>
      </c>
      <c r="V51" s="1777"/>
      <c r="W51" s="848">
        <f>SUM(W48,W49,W50)</f>
        <v>0</v>
      </c>
      <c r="X51" s="314" t="s">
        <v>67</v>
      </c>
      <c r="Y51" s="307">
        <f t="shared" si="14"/>
        <v>0</v>
      </c>
      <c r="Z51" s="308" t="s">
        <v>67</v>
      </c>
    </row>
    <row r="52" spans="1:26" s="306" customFormat="1" ht="27" customHeight="1" thickBot="1">
      <c r="A52" s="1770" t="s">
        <v>233</v>
      </c>
      <c r="B52" s="1771"/>
      <c r="C52" s="315">
        <v>3</v>
      </c>
      <c r="D52" s="316" t="s">
        <v>67</v>
      </c>
      <c r="E52" s="1772" t="s">
        <v>233</v>
      </c>
      <c r="F52" s="1773"/>
      <c r="G52" s="317"/>
      <c r="H52" s="318" t="s">
        <v>67</v>
      </c>
      <c r="I52" s="1772" t="s">
        <v>233</v>
      </c>
      <c r="J52" s="1773"/>
      <c r="K52" s="317"/>
      <c r="L52" s="318" t="s">
        <v>67</v>
      </c>
      <c r="M52" s="1772" t="s">
        <v>233</v>
      </c>
      <c r="N52" s="1773"/>
      <c r="O52" s="317"/>
      <c r="P52" s="318" t="s">
        <v>67</v>
      </c>
      <c r="Q52" s="1772" t="s">
        <v>233</v>
      </c>
      <c r="R52" s="1773"/>
      <c r="S52" s="317"/>
      <c r="T52" s="318" t="s">
        <v>67</v>
      </c>
      <c r="U52" s="1796" t="s">
        <v>233</v>
      </c>
      <c r="V52" s="1797"/>
      <c r="W52" s="319">
        <v>3</v>
      </c>
      <c r="X52" s="320" t="s">
        <v>67</v>
      </c>
      <c r="Y52" s="321">
        <f t="shared" si="14"/>
        <v>6</v>
      </c>
      <c r="Z52" s="308" t="s">
        <v>67</v>
      </c>
    </row>
    <row r="53" spans="1:26" ht="13.8" thickTop="1">
      <c r="C53" s="982" t="str">
        <f>IF(Y48=L5,"","＜ERROR＞")</f>
        <v/>
      </c>
      <c r="D53" s="359">
        <f>SUMIF(C16:C46,"&lt;&gt;入校式",D16:D46)</f>
        <v>0</v>
      </c>
      <c r="E53" s="359"/>
      <c r="F53" s="359"/>
      <c r="G53" s="360" t="str">
        <f>IF(Y49=L6,"","＜ERROR＞")</f>
        <v/>
      </c>
      <c r="H53" s="359">
        <f>SUM(H16:H46)</f>
        <v>0</v>
      </c>
      <c r="I53" s="359"/>
      <c r="J53" s="359"/>
      <c r="K53" s="360" t="str">
        <f>IF(Y50=L7,"","＜ERROR＞")</f>
        <v/>
      </c>
      <c r="L53" s="359">
        <f>SUM(L16:L46)</f>
        <v>0</v>
      </c>
      <c r="O53" s="982" t="str">
        <f>IF(AK48=X5,"","＜ERROR＞")</f>
        <v/>
      </c>
      <c r="P53" s="359">
        <f>SUM(P16:P46)</f>
        <v>0</v>
      </c>
      <c r="Q53" s="359"/>
      <c r="R53" s="359"/>
      <c r="S53" s="360" t="str">
        <f>IF(AK49=X6,"","＜ERROR＞")</f>
        <v/>
      </c>
      <c r="T53" s="359">
        <f>SUM(T16:T46)</f>
        <v>0</v>
      </c>
      <c r="U53" s="359"/>
      <c r="V53" s="359"/>
      <c r="W53" s="360" t="str">
        <f>IF(AK50=X7,"","＜ERROR＞")</f>
        <v/>
      </c>
      <c r="X53" s="359">
        <f>SUMIF(W16:W46,"&lt;&gt;修了式",X16:X46)</f>
        <v>0</v>
      </c>
    </row>
    <row r="54" spans="1:26">
      <c r="C54" s="322" t="str">
        <f>IF(Y48=L5,"","学科時間数が一致していません！")</f>
        <v/>
      </c>
      <c r="G54" s="322" t="str">
        <f>IF(Y49=L6,"","実技時間数が一致していません！")</f>
        <v/>
      </c>
      <c r="K54" s="322" t="str">
        <f>IF(Y50=L7,"","就職支援時間数が一致していません！")</f>
        <v/>
      </c>
      <c r="O54" s="322" t="str">
        <f>IF(AK48=X5,"","学科時間数が一致していません！")</f>
        <v/>
      </c>
      <c r="S54" s="322" t="str">
        <f>IF(AK49=X6,"","実技時間数が一致していません！")</f>
        <v/>
      </c>
      <c r="W54" s="322" t="str">
        <f>IF(AK50=X7,"","就職支援時間数が一致していません！")</f>
        <v/>
      </c>
    </row>
    <row r="57" spans="1:26">
      <c r="B57" s="323"/>
      <c r="C57" s="324"/>
      <c r="D57" s="325"/>
      <c r="E57" s="325"/>
      <c r="N57" s="323"/>
      <c r="O57" s="324"/>
      <c r="P57" s="325"/>
      <c r="Q57" s="325"/>
    </row>
    <row r="58" spans="1:26">
      <c r="B58" s="323"/>
      <c r="C58" s="325"/>
      <c r="D58" s="324"/>
      <c r="E58" s="323"/>
      <c r="N58" s="323"/>
      <c r="O58" s="325"/>
      <c r="P58" s="324"/>
      <c r="Q58" s="323"/>
    </row>
    <row r="59" spans="1:26">
      <c r="B59" s="323"/>
      <c r="C59" s="325"/>
      <c r="D59" s="324"/>
      <c r="E59" s="323"/>
      <c r="N59" s="323"/>
      <c r="O59" s="325"/>
      <c r="P59" s="324"/>
      <c r="Q59" s="323"/>
    </row>
    <row r="60" spans="1:26">
      <c r="B60" s="323"/>
      <c r="C60" s="325"/>
      <c r="D60" s="324"/>
      <c r="E60" s="323"/>
      <c r="N60" s="323"/>
      <c r="O60" s="325"/>
      <c r="P60" s="324"/>
      <c r="Q60" s="323"/>
    </row>
    <row r="61" spans="1:26">
      <c r="B61" s="323"/>
      <c r="C61" s="325"/>
      <c r="D61" s="324"/>
      <c r="E61" s="323"/>
      <c r="N61" s="323"/>
      <c r="O61" s="325"/>
      <c r="P61" s="324"/>
      <c r="Q61" s="323"/>
    </row>
  </sheetData>
  <sheetProtection formatCells="0" formatColumns="0" formatRows="0"/>
  <protectedRanges>
    <protectedRange sqref="C27 C34 C41:C42 O27 O34 O41:O42 O22 O17 C18" name="範囲1_1_1"/>
    <protectedRange sqref="C17" name="範囲1_1_1_1"/>
  </protectedRanges>
  <mergeCells count="49">
    <mergeCell ref="E50:F50"/>
    <mergeCell ref="I50:J50"/>
    <mergeCell ref="U52:V52"/>
    <mergeCell ref="A51:B51"/>
    <mergeCell ref="E51:F51"/>
    <mergeCell ref="I51:J51"/>
    <mergeCell ref="M51:N51"/>
    <mergeCell ref="Q51:R51"/>
    <mergeCell ref="U51:V51"/>
    <mergeCell ref="A52:B52"/>
    <mergeCell ref="E52:F52"/>
    <mergeCell ref="I52:J52"/>
    <mergeCell ref="M52:N52"/>
    <mergeCell ref="Q52:R52"/>
    <mergeCell ref="M50:N50"/>
    <mergeCell ref="Q50:R50"/>
    <mergeCell ref="A49:B49"/>
    <mergeCell ref="E49:F49"/>
    <mergeCell ref="I49:J49"/>
    <mergeCell ref="M49:N49"/>
    <mergeCell ref="Q49:R49"/>
    <mergeCell ref="U50:V50"/>
    <mergeCell ref="A50:B50"/>
    <mergeCell ref="Y46:Z46"/>
    <mergeCell ref="A47:B47"/>
    <mergeCell ref="E47:F47"/>
    <mergeCell ref="I47:J47"/>
    <mergeCell ref="M47:N47"/>
    <mergeCell ref="Q47:R47"/>
    <mergeCell ref="U47:V47"/>
    <mergeCell ref="U49:V49"/>
    <mergeCell ref="A48:B48"/>
    <mergeCell ref="E48:F48"/>
    <mergeCell ref="I48:J48"/>
    <mergeCell ref="M48:N48"/>
    <mergeCell ref="Q48:R48"/>
    <mergeCell ref="U48:V48"/>
    <mergeCell ref="U15:W15"/>
    <mergeCell ref="H3:J3"/>
    <mergeCell ref="K3:Z3"/>
    <mergeCell ref="H4:J4"/>
    <mergeCell ref="K4:Z4"/>
    <mergeCell ref="B7:J7"/>
    <mergeCell ref="N7:V7"/>
    <mergeCell ref="A15:C15"/>
    <mergeCell ref="E15:G15"/>
    <mergeCell ref="I15:K15"/>
    <mergeCell ref="M15:O15"/>
    <mergeCell ref="Q15:S15"/>
  </mergeCells>
  <phoneticPr fontId="2"/>
  <conditionalFormatting sqref="A16:X16 A46:V46 X46 A18:X45 A17:B17 D17:X17">
    <cfRule type="cellIs" dxfId="25" priority="22" operator="equal">
      <formula>"休校日"</formula>
    </cfRule>
    <cfRule type="cellIs" dxfId="24" priority="23" operator="equal">
      <formula>"就職活動日"</formula>
    </cfRule>
  </conditionalFormatting>
  <conditionalFormatting sqref="A16:D16 A18:D46 A17:B17 D17">
    <cfRule type="expression" dxfId="23" priority="15">
      <formula>OR($B16=1,$B16=7)</formula>
    </cfRule>
  </conditionalFormatting>
  <conditionalFormatting sqref="E16:H46">
    <cfRule type="expression" dxfId="22" priority="14">
      <formula>OR($F16=1,$F16=7)</formula>
    </cfRule>
  </conditionalFormatting>
  <conditionalFormatting sqref="I16:L46">
    <cfRule type="expression" dxfId="21" priority="13">
      <formula>OR($J16=1,$J16=7)</formula>
    </cfRule>
  </conditionalFormatting>
  <conditionalFormatting sqref="M16:P46">
    <cfRule type="expression" dxfId="20" priority="12">
      <formula>OR($N16=1,$N16=7)</formula>
    </cfRule>
  </conditionalFormatting>
  <conditionalFormatting sqref="Q16:T46">
    <cfRule type="expression" dxfId="19" priority="11">
      <formula>OR($R16=1,$R16=7)</formula>
    </cfRule>
  </conditionalFormatting>
  <conditionalFormatting sqref="U16:X45 U46:V46 X46">
    <cfRule type="expression" dxfId="18" priority="10">
      <formula>OR($V16=1,$V16=7)</formula>
    </cfRule>
  </conditionalFormatting>
  <conditionalFormatting sqref="C47 G47 K47 O47 S47 W47">
    <cfRule type="cellIs" dxfId="17" priority="9" operator="lessThan">
      <formula>16</formula>
    </cfRule>
  </conditionalFormatting>
  <conditionalFormatting sqref="C51 G51 K51 O51 S51 W51">
    <cfRule type="cellIs" dxfId="16" priority="8" operator="lessThan">
      <formula>100</formula>
    </cfRule>
  </conditionalFormatting>
  <conditionalFormatting sqref="W46">
    <cfRule type="expression" dxfId="15" priority="7">
      <formula>OR($J46=1,$J46=7)</formula>
    </cfRule>
  </conditionalFormatting>
  <conditionalFormatting sqref="W46">
    <cfRule type="containsText" dxfId="14" priority="4" operator="containsText" text="就職活動日">
      <formula>NOT(ISERROR(SEARCH("就職活動日",W46)))</formula>
    </cfRule>
    <cfRule type="containsText" dxfId="13" priority="5" operator="containsText" text="休校日">
      <formula>NOT(ISERROR(SEARCH("休校日",W46)))</formula>
    </cfRule>
  </conditionalFormatting>
  <conditionalFormatting sqref="C17">
    <cfRule type="expression" dxfId="12" priority="3">
      <formula>OR($B17=1,$B17=7)</formula>
    </cfRule>
  </conditionalFormatting>
  <conditionalFormatting sqref="C17">
    <cfRule type="containsText" dxfId="11" priority="1" operator="containsText" text="就職活動日">
      <formula>NOT(ISERROR(SEARCH("就職活動日",C17)))</formula>
    </cfRule>
    <cfRule type="containsText" dxfId="10" priority="2" operator="containsText" text="休校日">
      <formula>NOT(ISERROR(SEARCH("休校日",C17)))</formula>
    </cfRule>
  </conditionalFormatting>
  <dataValidations count="3">
    <dataValidation imeMode="off" allowBlank="1" showInputMessage="1" showErrorMessage="1" sqref="D16:D46 H16:H45 L16:L46 P16:P46 T16:T45 X16:X46" xr:uid="{00000000-0002-0000-0D00-000000000000}"/>
    <dataValidation type="list" allowBlank="1" sqref="W16:W45 G16:G46 K16:K46 O16:O46 S16:S46 C17:C46" xr:uid="{00000000-0002-0000-0D00-000001000000}">
      <formula1>"休校日,就職活動日"</formula1>
    </dataValidation>
    <dataValidation type="custom" allowBlank="1" showInputMessage="1" showErrorMessage="1" sqref="W3:Z4 K53:K54 C53:C54 G53:G54 D53 H53 L5:L7 A15:C15 E15:G15 I15:K15 C47 G47 K47 E17:E45 F16:F46 X53 A17:A45 B16:B46 I17:I46 J16:J46 K3:L4 V16:V46 W53:W54 O53:O54 S53:S54 L53 T53 X5:X7 M15:O15 Q15:S15 U15:W15 O47 S47 W47 Q17:Q46 M17:M45 R16:R46 N16:N46 U17:U46 P53" xr:uid="{00000000-0002-0000-0D00-000002000000}">
      <formula1>""</formula1>
    </dataValidation>
  </dataValidations>
  <printOptions horizontalCentered="1"/>
  <pageMargins left="0.39370078740157483" right="0.39370078740157483" top="0.59055118110236227" bottom="0.59055118110236227" header="0.39370078740157483" footer="0.31496062992125984"/>
  <pageSetup paperSize="9" scale="65" fitToWidth="2" orientation="portrait" r:id="rId1"/>
  <headerFooter alignWithMargins="0">
    <oddHeader>&amp;R&amp;10&amp;F</oddHeader>
  </headerFooter>
  <colBreaks count="1" manualBreakCount="1">
    <brk id="12" max="51"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E0DB2E2F-B37D-401E-BD4C-08C98CEACCA9}">
            <xm:f>COUNTIF(祝日!$A$2:$A$42,$A16)=1</xm:f>
            <x14:dxf>
              <fill>
                <patternFill patternType="lightGray"/>
              </fill>
            </x14:dxf>
          </x14:cfRule>
          <xm:sqref>A16:D16 A18:D46 A17:B17 D17</xm:sqref>
        </x14:conditionalFormatting>
        <x14:conditionalFormatting xmlns:xm="http://schemas.microsoft.com/office/excel/2006/main">
          <x14:cfRule type="expression" priority="20" id="{1BA48D83-5F53-4924-A5D3-263263FFB8F1}">
            <xm:f>COUNTIF(祝日!$A$2:$A$42,$E16)=1</xm:f>
            <x14:dxf>
              <fill>
                <patternFill patternType="lightGray"/>
              </fill>
            </x14:dxf>
          </x14:cfRule>
          <xm:sqref>E16:H46</xm:sqref>
        </x14:conditionalFormatting>
        <x14:conditionalFormatting xmlns:xm="http://schemas.microsoft.com/office/excel/2006/main">
          <x14:cfRule type="expression" priority="19" id="{73A90A44-9EC5-4810-8A48-7F5524496D4C}">
            <xm:f>COUNTIF(祝日!$A$2:$A$42,$I16)=1</xm:f>
            <x14:dxf>
              <fill>
                <patternFill patternType="lightGray"/>
              </fill>
            </x14:dxf>
          </x14:cfRule>
          <xm:sqref>I16:L46</xm:sqref>
        </x14:conditionalFormatting>
        <x14:conditionalFormatting xmlns:xm="http://schemas.microsoft.com/office/excel/2006/main">
          <x14:cfRule type="expression" priority="18" id="{D29D9BD6-5E54-49CA-92CE-6C7DA58A5695}">
            <xm:f>COUNTIF(祝日!$A$2:$A$42,$M16)=1</xm:f>
            <x14:dxf>
              <fill>
                <patternFill patternType="lightGray"/>
              </fill>
            </x14:dxf>
          </x14:cfRule>
          <xm:sqref>M16:P46</xm:sqref>
        </x14:conditionalFormatting>
        <x14:conditionalFormatting xmlns:xm="http://schemas.microsoft.com/office/excel/2006/main">
          <x14:cfRule type="expression" priority="17" id="{7FCBB727-8812-4C7E-BBA6-C35F57CF9903}">
            <xm:f>COUNTIF(祝日!$A$2:$A$42,$Q16)=1</xm:f>
            <x14:dxf>
              <fill>
                <patternFill patternType="lightGray"/>
              </fill>
            </x14:dxf>
          </x14:cfRule>
          <xm:sqref>Q16:T46</xm:sqref>
        </x14:conditionalFormatting>
        <x14:conditionalFormatting xmlns:xm="http://schemas.microsoft.com/office/excel/2006/main">
          <x14:cfRule type="expression" priority="16" id="{78F40FBB-E035-4AED-8154-1FEA39F7324D}">
            <xm:f>COUNTIF(祝日!$A$2:$A$42,$U16)=1</xm:f>
            <x14:dxf>
              <fill>
                <patternFill patternType="lightGray"/>
              </fill>
            </x14:dxf>
          </x14:cfRule>
          <xm:sqref>U16:X45 U46:V46 X46</xm:sqref>
        </x14:conditionalFormatting>
        <x14:conditionalFormatting xmlns:xm="http://schemas.microsoft.com/office/excel/2006/main">
          <x14:cfRule type="expression" priority="6" id="{1CAC9FCE-A722-47CA-B5E4-73B46E64426A}">
            <xm:f>COUNTIF('\\10.108.121.14\再就職促進訓練室\訓練室共有\R04委託訓練【機密性A】\04 提案科目\R4.10月生（離3.オン,短期間,コンソ,女3,女オン）\1 離職3\02 スカイITカレッジ上野校（オフィスソフトITマスター実践科・10月・11月）3　第2教室\[②スカイITカレッジ上野校(オフィスソフトITマスター実践科、離3、10月、11月、第2教室).xlsx]祝日'!#REF!,$I46)=1</xm:f>
            <x14:dxf>
              <fill>
                <patternFill patternType="lightGray"/>
              </fill>
            </x14:dxf>
          </x14:cfRule>
          <xm:sqref>W46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00"/>
  <sheetViews>
    <sheetView showZeros="0" view="pageBreakPreview" zoomScale="90" zoomScaleNormal="100" zoomScaleSheetLayoutView="90" workbookViewId="0">
      <selection sqref="A1:D1"/>
    </sheetView>
  </sheetViews>
  <sheetFormatPr defaultColWidth="9" defaultRowHeight="13.2"/>
  <cols>
    <col min="1" max="1" width="31.33203125" style="13" customWidth="1"/>
    <col min="2" max="2" width="22.6640625" style="13" customWidth="1"/>
    <col min="3" max="3" width="16.6640625" style="13" bestFit="1" customWidth="1"/>
    <col min="4" max="4" width="13.6640625" style="13" customWidth="1"/>
    <col min="5" max="16384" width="9" style="13"/>
  </cols>
  <sheetData>
    <row r="1" spans="1:5" ht="25.5" customHeight="1">
      <c r="A1" s="1799" t="s">
        <v>714</v>
      </c>
      <c r="B1" s="1799"/>
      <c r="C1" s="1799"/>
      <c r="D1" s="1799"/>
      <c r="E1" s="11"/>
    </row>
    <row r="2" spans="1:5" s="21" customFormat="1" ht="18.75" customHeight="1"/>
    <row r="3" spans="1:5" s="21" customFormat="1" ht="28.5" customHeight="1">
      <c r="A3" s="170" t="s">
        <v>232</v>
      </c>
      <c r="B3" s="1798">
        <f>入力表!C53</f>
        <v>0</v>
      </c>
      <c r="C3" s="1798"/>
      <c r="D3" s="1798"/>
    </row>
    <row r="4" spans="1:5" s="21" customFormat="1" ht="28.5" customHeight="1">
      <c r="A4" s="170" t="s">
        <v>30</v>
      </c>
      <c r="B4" s="1798">
        <f>入力表!G7</f>
        <v>0</v>
      </c>
      <c r="C4" s="1798"/>
      <c r="D4" s="1798"/>
    </row>
    <row r="5" spans="1:5" s="21" customFormat="1" ht="19.5" customHeight="1" thickBot="1">
      <c r="D5" s="169" t="s">
        <v>234</v>
      </c>
    </row>
    <row r="6" spans="1:5" s="21" customFormat="1" ht="32.1" customHeight="1" thickBot="1">
      <c r="A6" s="31" t="s">
        <v>43</v>
      </c>
      <c r="B6" s="32" t="s">
        <v>38</v>
      </c>
      <c r="C6" s="32" t="s">
        <v>322</v>
      </c>
      <c r="D6" s="33" t="s">
        <v>26</v>
      </c>
    </row>
    <row r="7" spans="1:5" s="21" customFormat="1" ht="32.1" customHeight="1" thickBot="1">
      <c r="A7" s="688" t="s">
        <v>472</v>
      </c>
      <c r="B7" s="683" t="s">
        <v>154</v>
      </c>
      <c r="C7" s="684">
        <v>1100</v>
      </c>
      <c r="D7" s="685"/>
    </row>
    <row r="8" spans="1:5" s="200" customFormat="1" ht="29.25" customHeight="1" thickTop="1">
      <c r="A8" s="977"/>
      <c r="B8" s="978"/>
      <c r="C8" s="263"/>
      <c r="D8" s="287"/>
    </row>
    <row r="9" spans="1:5" s="200" customFormat="1" ht="29.25" customHeight="1">
      <c r="A9" s="979"/>
      <c r="B9" s="980"/>
      <c r="C9" s="261"/>
      <c r="D9" s="288"/>
    </row>
    <row r="10" spans="1:5" s="200" customFormat="1" ht="29.25" customHeight="1">
      <c r="A10" s="266"/>
      <c r="B10" s="284"/>
      <c r="C10" s="261"/>
      <c r="D10" s="288"/>
    </row>
    <row r="11" spans="1:5" s="200" customFormat="1" ht="29.25" customHeight="1">
      <c r="A11" s="266"/>
      <c r="B11" s="284"/>
      <c r="C11" s="261"/>
      <c r="D11" s="288"/>
    </row>
    <row r="12" spans="1:5" s="200" customFormat="1" ht="29.25" customHeight="1">
      <c r="A12" s="264"/>
      <c r="B12" s="193"/>
      <c r="C12" s="261"/>
      <c r="D12" s="265"/>
    </row>
    <row r="13" spans="1:5" s="200" customFormat="1" ht="29.25" customHeight="1">
      <c r="A13" s="264"/>
      <c r="B13" s="193"/>
      <c r="C13" s="261"/>
      <c r="D13" s="265"/>
    </row>
    <row r="14" spans="1:5" s="200" customFormat="1" ht="29.25" customHeight="1">
      <c r="A14" s="264"/>
      <c r="B14" s="193"/>
      <c r="C14" s="261"/>
      <c r="D14" s="265"/>
    </row>
    <row r="15" spans="1:5" s="200" customFormat="1" ht="29.25" customHeight="1">
      <c r="A15" s="264"/>
      <c r="B15" s="193"/>
      <c r="C15" s="261"/>
      <c r="D15" s="265"/>
    </row>
    <row r="16" spans="1:5" s="200" customFormat="1" ht="29.25" customHeight="1">
      <c r="A16" s="264"/>
      <c r="B16" s="193"/>
      <c r="C16" s="261"/>
      <c r="D16" s="265"/>
    </row>
    <row r="17" spans="1:4" s="200" customFormat="1" ht="29.25" customHeight="1">
      <c r="A17" s="264"/>
      <c r="B17" s="193"/>
      <c r="C17" s="261"/>
      <c r="D17" s="265"/>
    </row>
    <row r="18" spans="1:4" s="200" customFormat="1" ht="29.25" customHeight="1">
      <c r="A18" s="264"/>
      <c r="B18" s="193"/>
      <c r="C18" s="261"/>
      <c r="D18" s="265"/>
    </row>
    <row r="19" spans="1:4" s="200" customFormat="1" ht="29.25" customHeight="1">
      <c r="A19" s="264"/>
      <c r="B19" s="193"/>
      <c r="C19" s="261"/>
      <c r="D19" s="265"/>
    </row>
    <row r="20" spans="1:4" s="200" customFormat="1" ht="29.25" customHeight="1">
      <c r="A20" s="264"/>
      <c r="B20" s="193"/>
      <c r="C20" s="261"/>
      <c r="D20" s="265"/>
    </row>
    <row r="21" spans="1:4" s="200" customFormat="1" ht="32.1" customHeight="1" thickBot="1">
      <c r="A21" s="267" t="s">
        <v>268</v>
      </c>
      <c r="B21" s="268"/>
      <c r="C21" s="269">
        <v>20000</v>
      </c>
      <c r="D21" s="270"/>
    </row>
    <row r="22" spans="1:4" s="29" customFormat="1" ht="32.1" customHeight="1" thickTop="1" thickBot="1">
      <c r="A22" s="1800" t="s">
        <v>39</v>
      </c>
      <c r="B22" s="1801"/>
      <c r="C22" s="262">
        <f>SUM(C8:C21)</f>
        <v>20000</v>
      </c>
      <c r="D22" s="1146" t="s">
        <v>659</v>
      </c>
    </row>
    <row r="23" spans="1:4" s="29" customFormat="1">
      <c r="C23" s="192"/>
    </row>
    <row r="24" spans="1:4" s="29" customFormat="1">
      <c r="C24" s="192"/>
    </row>
    <row r="25" spans="1:4" s="29" customFormat="1">
      <c r="A25" s="1145" t="s">
        <v>692</v>
      </c>
    </row>
    <row r="26" spans="1:4" s="29" customFormat="1" ht="16.5" customHeight="1">
      <c r="A26" s="1145" t="s">
        <v>46</v>
      </c>
    </row>
    <row r="27" spans="1:4" s="29" customFormat="1" ht="16.5" customHeight="1">
      <c r="A27" s="1145" t="s">
        <v>235</v>
      </c>
    </row>
    <row r="28" spans="1:4" s="29" customFormat="1" ht="16.5" customHeight="1">
      <c r="A28" s="1145" t="s">
        <v>685</v>
      </c>
    </row>
    <row r="29" spans="1:4" s="21" customFormat="1"/>
    <row r="30" spans="1:4" s="21" customFormat="1"/>
    <row r="31" spans="1:4" s="21" customFormat="1"/>
    <row r="32" spans="1:4" s="21" customFormat="1"/>
    <row r="33" s="21" customFormat="1"/>
    <row r="34" s="21" customFormat="1"/>
    <row r="35" s="21" customFormat="1"/>
    <row r="36" s="21" customFormat="1"/>
    <row r="37" s="21" customFormat="1"/>
    <row r="38" s="21" customFormat="1"/>
    <row r="39" s="21" customFormat="1"/>
    <row r="40" s="21" customFormat="1"/>
    <row r="41" s="21" customFormat="1"/>
    <row r="42" s="21" customFormat="1"/>
    <row r="43" s="21" customFormat="1"/>
    <row r="44" s="21" customFormat="1"/>
    <row r="45" s="21" customFormat="1"/>
    <row r="46" s="21" customFormat="1"/>
    <row r="47" s="21" customFormat="1"/>
    <row r="48"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sheetData>
  <sheetProtection formatCells="0" formatColumns="0" formatRows="0" insertRows="0" deleteRows="0"/>
  <mergeCells count="4">
    <mergeCell ref="B3:D3"/>
    <mergeCell ref="B4:D4"/>
    <mergeCell ref="A1:D1"/>
    <mergeCell ref="A22:B22"/>
  </mergeCells>
  <phoneticPr fontId="2"/>
  <conditionalFormatting sqref="C22">
    <cfRule type="cellIs" dxfId="2" priority="1" stopIfTrue="1" operator="greaterThan">
      <formula>20000</formula>
    </cfRule>
  </conditionalFormatting>
  <dataValidations count="1">
    <dataValidation type="custom" allowBlank="1" showInputMessage="1" showErrorMessage="1" error="テキスト金額は15,000円以下で設定してください" sqref="B3:D4 C22:C23" xr:uid="{00000000-0002-0000-0E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32"/>
  <sheetViews>
    <sheetView view="pageBreakPreview" zoomScale="85" zoomScaleNormal="100" zoomScaleSheetLayoutView="85" workbookViewId="0">
      <selection activeCell="F3" sqref="F3"/>
    </sheetView>
  </sheetViews>
  <sheetFormatPr defaultRowHeight="13.2"/>
  <cols>
    <col min="1" max="1" width="10.21875" customWidth="1"/>
    <col min="2" max="3" width="24.21875" customWidth="1"/>
    <col min="4" max="6" width="10.6640625" customWidth="1"/>
  </cols>
  <sheetData>
    <row r="1" spans="1:13" ht="24.75" customHeight="1" thickBot="1">
      <c r="A1" s="1875" t="s">
        <v>479</v>
      </c>
      <c r="B1" s="1875"/>
      <c r="C1" s="1875"/>
      <c r="D1" s="1875"/>
      <c r="E1" s="1875"/>
      <c r="F1" s="1875"/>
    </row>
    <row r="2" spans="1:13" ht="27" customHeight="1" thickBot="1">
      <c r="A2" s="532" t="s">
        <v>394</v>
      </c>
      <c r="B2" s="533" t="s">
        <v>441</v>
      </c>
      <c r="C2" s="1876" t="s">
        <v>440</v>
      </c>
      <c r="D2" s="1877"/>
      <c r="E2" s="1878"/>
      <c r="F2" s="534" t="s">
        <v>507</v>
      </c>
      <c r="H2" s="535" t="str">
        <f>C2</f>
        <v>受講対象</v>
      </c>
    </row>
    <row r="3" spans="1:13" ht="49.5" customHeight="1" thickTop="1" thickBot="1">
      <c r="A3" s="726"/>
      <c r="B3" s="981">
        <f>入力表!C53</f>
        <v>0</v>
      </c>
      <c r="C3" s="1879"/>
      <c r="D3" s="1880"/>
      <c r="E3" s="1881"/>
      <c r="F3" s="771" t="s">
        <v>478</v>
      </c>
      <c r="H3" s="541">
        <f>LEN(C3)</f>
        <v>0</v>
      </c>
      <c r="I3" s="542">
        <v>65</v>
      </c>
    </row>
    <row r="4" spans="1:13" ht="24.75" customHeight="1" thickTop="1" thickBot="1">
      <c r="A4" s="1822" t="s">
        <v>395</v>
      </c>
      <c r="B4" s="1823"/>
      <c r="C4" s="1823"/>
      <c r="D4" s="1882" t="s">
        <v>396</v>
      </c>
      <c r="E4" s="1883"/>
      <c r="F4" s="1884"/>
      <c r="H4" s="535" t="str">
        <f>A4</f>
        <v>●コース【学科・実技】の内容</v>
      </c>
    </row>
    <row r="5" spans="1:13" ht="24.75" customHeight="1" thickTop="1">
      <c r="A5" s="1831"/>
      <c r="B5" s="1885"/>
      <c r="C5" s="1886"/>
      <c r="D5" s="1891">
        <f>入力表!G7</f>
        <v>0</v>
      </c>
      <c r="E5" s="1891"/>
      <c r="F5" s="1892"/>
      <c r="H5" s="536">
        <f>LEN(A5)</f>
        <v>0</v>
      </c>
      <c r="I5" s="543">
        <v>140</v>
      </c>
    </row>
    <row r="6" spans="1:13" ht="24.75" customHeight="1">
      <c r="A6" s="1815"/>
      <c r="B6" s="1887"/>
      <c r="C6" s="1842"/>
      <c r="D6" s="537" t="s">
        <v>397</v>
      </c>
      <c r="E6" s="1893">
        <f>入力表!I7</f>
        <v>0</v>
      </c>
      <c r="F6" s="1894"/>
    </row>
    <row r="7" spans="1:13" ht="24.75" customHeight="1" thickBot="1">
      <c r="A7" s="1888"/>
      <c r="B7" s="1889"/>
      <c r="C7" s="1890"/>
      <c r="D7" s="537" t="s">
        <v>468</v>
      </c>
      <c r="E7" s="1893">
        <f>入力表!J7</f>
        <v>0</v>
      </c>
      <c r="F7" s="1894"/>
    </row>
    <row r="8" spans="1:13" ht="24.75" customHeight="1" thickTop="1">
      <c r="A8" s="1870" t="s">
        <v>465</v>
      </c>
      <c r="B8" s="1871"/>
      <c r="C8" s="1871"/>
      <c r="D8" s="1854" t="s">
        <v>398</v>
      </c>
      <c r="E8" s="1855"/>
      <c r="F8" s="1856"/>
      <c r="H8" s="531" t="str">
        <f>A8</f>
        <v>●受験できる関連資格</v>
      </c>
      <c r="M8" t="s">
        <v>473</v>
      </c>
    </row>
    <row r="9" spans="1:13" ht="24.75" customHeight="1">
      <c r="A9" s="1857">
        <f>入力表!N53</f>
        <v>0</v>
      </c>
      <c r="B9" s="1858"/>
      <c r="C9" s="1859"/>
      <c r="D9" s="1866">
        <f>入力表!B21</f>
        <v>0</v>
      </c>
      <c r="E9" s="1866"/>
      <c r="F9" s="1867"/>
      <c r="H9" s="538">
        <f>LEN(A9)</f>
        <v>1</v>
      </c>
      <c r="I9" s="543">
        <v>140</v>
      </c>
      <c r="M9" t="s">
        <v>474</v>
      </c>
    </row>
    <row r="10" spans="1:13" ht="24.75" customHeight="1">
      <c r="A10" s="1860"/>
      <c r="B10" s="1861"/>
      <c r="C10" s="1862"/>
      <c r="D10" s="1868"/>
      <c r="E10" s="1868"/>
      <c r="F10" s="1869"/>
    </row>
    <row r="11" spans="1:13" ht="24.75" customHeight="1">
      <c r="A11" s="1863"/>
      <c r="B11" s="1864"/>
      <c r="C11" s="1865"/>
      <c r="D11" s="1855" t="s">
        <v>400</v>
      </c>
      <c r="E11" s="1855"/>
      <c r="F11" s="1856"/>
    </row>
    <row r="12" spans="1:13" ht="24.75" customHeight="1">
      <c r="A12" s="1870" t="s">
        <v>466</v>
      </c>
      <c r="B12" s="1871"/>
      <c r="C12" s="1871"/>
      <c r="D12" s="1872">
        <f>入力表!M13</f>
        <v>0</v>
      </c>
      <c r="E12" s="1873"/>
      <c r="F12" s="1874"/>
    </row>
    <row r="13" spans="1:13" ht="24.75" customHeight="1">
      <c r="A13" s="1895">
        <f>入力表!L53</f>
        <v>0</v>
      </c>
      <c r="B13" s="1896"/>
      <c r="C13" s="1897"/>
      <c r="D13" s="1855" t="s">
        <v>402</v>
      </c>
      <c r="E13" s="1855"/>
      <c r="F13" s="1856"/>
    </row>
    <row r="14" spans="1:13" ht="24.75" customHeight="1">
      <c r="A14" s="1898"/>
      <c r="B14" s="1899"/>
      <c r="C14" s="1900"/>
      <c r="D14" s="1893" t="s">
        <v>399</v>
      </c>
      <c r="E14" s="1893"/>
      <c r="F14" s="1894"/>
    </row>
    <row r="15" spans="1:13" ht="24.75" customHeight="1">
      <c r="A15" s="1901"/>
      <c r="B15" s="1902"/>
      <c r="C15" s="1903"/>
      <c r="D15" s="1855" t="s">
        <v>403</v>
      </c>
      <c r="E15" s="1855"/>
      <c r="F15" s="1856"/>
    </row>
    <row r="16" spans="1:13" ht="24.75" customHeight="1" thickBot="1">
      <c r="A16" s="1822" t="s">
        <v>401</v>
      </c>
      <c r="B16" s="1823"/>
      <c r="C16" s="1823"/>
      <c r="D16" s="727">
        <f>入力表!G13</f>
        <v>0</v>
      </c>
      <c r="E16" s="689" t="s">
        <v>404</v>
      </c>
      <c r="F16" s="772">
        <f>入力表!H13</f>
        <v>0</v>
      </c>
      <c r="G16" s="3"/>
      <c r="H16" s="535" t="str">
        <f>A16</f>
        <v>●目標とする人材像</v>
      </c>
    </row>
    <row r="17" spans="1:9" ht="24.75" customHeight="1" thickTop="1">
      <c r="A17" s="1824"/>
      <c r="B17" s="1825"/>
      <c r="C17" s="1826"/>
      <c r="D17" s="1802" t="s">
        <v>475</v>
      </c>
      <c r="E17" s="1802"/>
      <c r="F17" s="1803"/>
      <c r="H17" s="538">
        <f>LEN(A17)</f>
        <v>0</v>
      </c>
      <c r="I17" s="543">
        <v>70</v>
      </c>
    </row>
    <row r="18" spans="1:9" ht="24.75" customHeight="1" thickBot="1">
      <c r="A18" s="1827"/>
      <c r="B18" s="1828"/>
      <c r="C18" s="1829"/>
      <c r="D18" s="773" t="s">
        <v>476</v>
      </c>
      <c r="E18" s="1804">
        <f>ROUNDUP('１１テキスト内訳'!C22,-2)</f>
        <v>20000</v>
      </c>
      <c r="F18" s="1804"/>
    </row>
    <row r="19" spans="1:9" ht="24.75" customHeight="1" thickTop="1" thickBot="1">
      <c r="A19" s="1822" t="s">
        <v>405</v>
      </c>
      <c r="B19" s="1823"/>
      <c r="C19" s="1823"/>
      <c r="D19" s="774" t="s">
        <v>477</v>
      </c>
      <c r="E19" s="1805"/>
      <c r="F19" s="1806"/>
      <c r="H19" s="535" t="str">
        <f>A19</f>
        <v>●修了後の関連職種</v>
      </c>
    </row>
    <row r="20" spans="1:9" ht="24.75" customHeight="1" thickTop="1">
      <c r="A20" s="1824"/>
      <c r="B20" s="1825"/>
      <c r="C20" s="1826"/>
      <c r="D20" s="1807"/>
      <c r="E20" s="1808"/>
      <c r="F20" s="1809"/>
      <c r="H20" s="538">
        <f>LEN(A20)</f>
        <v>0</v>
      </c>
      <c r="I20" s="543">
        <v>70</v>
      </c>
    </row>
    <row r="21" spans="1:9" ht="24.75" customHeight="1" thickBot="1">
      <c r="A21" s="1827"/>
      <c r="B21" s="1828"/>
      <c r="C21" s="1829"/>
      <c r="D21" s="1810"/>
      <c r="E21" s="1811"/>
      <c r="F21" s="1812"/>
    </row>
    <row r="22" spans="1:9" ht="24.75" customHeight="1" thickTop="1" thickBot="1">
      <c r="A22" s="1822" t="s">
        <v>406</v>
      </c>
      <c r="B22" s="1823"/>
      <c r="C22" s="1830"/>
      <c r="D22" s="690" t="s">
        <v>464</v>
      </c>
      <c r="E22" s="690"/>
      <c r="F22" s="691"/>
    </row>
    <row r="23" spans="1:9" ht="24.75" customHeight="1" thickTop="1">
      <c r="A23" s="539" t="s">
        <v>407</v>
      </c>
      <c r="B23" s="1831" t="s">
        <v>408</v>
      </c>
      <c r="C23" s="1826"/>
      <c r="D23" s="1832" t="s">
        <v>409</v>
      </c>
      <c r="E23" s="1833"/>
      <c r="F23" s="1834"/>
    </row>
    <row r="24" spans="1:9" ht="24.75" customHeight="1">
      <c r="A24" s="1835">
        <f>入力表!D13</f>
        <v>0</v>
      </c>
      <c r="B24" s="1815"/>
      <c r="C24" s="1816"/>
      <c r="D24" s="1819" t="s">
        <v>409</v>
      </c>
      <c r="E24" s="1820"/>
      <c r="F24" s="1821"/>
    </row>
    <row r="25" spans="1:9" ht="24.75" customHeight="1">
      <c r="A25" s="1836"/>
      <c r="B25" s="1817"/>
      <c r="C25" s="1818"/>
      <c r="D25" s="1819" t="s">
        <v>409</v>
      </c>
      <c r="E25" s="1820"/>
      <c r="F25" s="1821"/>
    </row>
    <row r="26" spans="1:9" ht="24.75" customHeight="1">
      <c r="A26" s="539" t="s">
        <v>410</v>
      </c>
      <c r="B26" s="1813" t="s">
        <v>411</v>
      </c>
      <c r="C26" s="1814"/>
      <c r="D26" s="1819" t="s">
        <v>409</v>
      </c>
      <c r="E26" s="1820"/>
      <c r="F26" s="1821"/>
    </row>
    <row r="27" spans="1:9" ht="24.75" customHeight="1">
      <c r="A27" s="1835">
        <f>入力表!E13</f>
        <v>0</v>
      </c>
      <c r="B27" s="1815"/>
      <c r="C27" s="1816"/>
      <c r="D27" s="1819" t="s">
        <v>409</v>
      </c>
      <c r="E27" s="1820"/>
      <c r="F27" s="1821"/>
    </row>
    <row r="28" spans="1:9" ht="24.75" customHeight="1">
      <c r="A28" s="1836"/>
      <c r="B28" s="1817"/>
      <c r="C28" s="1818"/>
      <c r="D28" s="1819" t="s">
        <v>409</v>
      </c>
      <c r="E28" s="1820"/>
      <c r="F28" s="1821"/>
    </row>
    <row r="29" spans="1:9" ht="24.75" customHeight="1" thickBot="1">
      <c r="A29" s="540" t="s">
        <v>412</v>
      </c>
      <c r="B29" s="1813" t="s">
        <v>411</v>
      </c>
      <c r="C29" s="1841"/>
      <c r="D29" s="1837" t="s">
        <v>643</v>
      </c>
      <c r="E29" s="1838"/>
      <c r="F29" s="1839"/>
    </row>
    <row r="30" spans="1:9" ht="24.75" customHeight="1" thickTop="1">
      <c r="A30" s="1835">
        <f>入力表!F13</f>
        <v>0</v>
      </c>
      <c r="B30" s="1815"/>
      <c r="C30" s="1842"/>
      <c r="D30" s="1845" t="s">
        <v>413</v>
      </c>
      <c r="E30" s="1846"/>
      <c r="F30" s="1847"/>
    </row>
    <row r="31" spans="1:9" ht="24.75" customHeight="1" thickBot="1">
      <c r="A31" s="1835"/>
      <c r="B31" s="1815"/>
      <c r="C31" s="1842"/>
      <c r="D31" s="1848"/>
      <c r="E31" s="1849"/>
      <c r="F31" s="1850"/>
    </row>
    <row r="32" spans="1:9" ht="34.5" customHeight="1" thickTop="1" thickBot="1">
      <c r="A32" s="1840"/>
      <c r="B32" s="1843" t="str">
        <f>IF('７就職支援の概要・カリキュラム'!E31="","",("・ジョブ・カードを活用したキャリアコンサルティング ("&amp;TEXT('７就職支援の概要・カリキュラム'!E31,"#")&amp;"）"))</f>
        <v>・ジョブ・カードを活用したキャリアコンサルティング (放課後等時間外実施の場合有）</v>
      </c>
      <c r="C32" s="1844"/>
      <c r="D32" s="1851"/>
      <c r="E32" s="1852"/>
      <c r="F32" s="1853"/>
    </row>
  </sheetData>
  <mergeCells count="44">
    <mergeCell ref="A16:C16"/>
    <mergeCell ref="D13:F13"/>
    <mergeCell ref="A17:C18"/>
    <mergeCell ref="A1:F1"/>
    <mergeCell ref="C2:E2"/>
    <mergeCell ref="C3:E3"/>
    <mergeCell ref="A4:C4"/>
    <mergeCell ref="D4:F4"/>
    <mergeCell ref="A5:C7"/>
    <mergeCell ref="D5:F5"/>
    <mergeCell ref="E6:F6"/>
    <mergeCell ref="E7:F7"/>
    <mergeCell ref="A13:C15"/>
    <mergeCell ref="D14:F14"/>
    <mergeCell ref="D15:F15"/>
    <mergeCell ref="A8:C8"/>
    <mergeCell ref="D8:F8"/>
    <mergeCell ref="A9:C11"/>
    <mergeCell ref="D9:F10"/>
    <mergeCell ref="A12:C12"/>
    <mergeCell ref="D11:F11"/>
    <mergeCell ref="D12:F12"/>
    <mergeCell ref="D28:F28"/>
    <mergeCell ref="D29:F29"/>
    <mergeCell ref="A30:A32"/>
    <mergeCell ref="B29:C31"/>
    <mergeCell ref="B32:C32"/>
    <mergeCell ref="D30:F32"/>
    <mergeCell ref="D17:F17"/>
    <mergeCell ref="E18:F18"/>
    <mergeCell ref="E19:F19"/>
    <mergeCell ref="D20:F21"/>
    <mergeCell ref="B26:C28"/>
    <mergeCell ref="D26:F26"/>
    <mergeCell ref="A19:C19"/>
    <mergeCell ref="A20:C21"/>
    <mergeCell ref="A22:C22"/>
    <mergeCell ref="B23:C25"/>
    <mergeCell ref="D23:F23"/>
    <mergeCell ref="A24:A25"/>
    <mergeCell ref="D24:F24"/>
    <mergeCell ref="D25:F25"/>
    <mergeCell ref="A27:A28"/>
    <mergeCell ref="D27:F27"/>
  </mergeCells>
  <phoneticPr fontId="2"/>
  <conditionalFormatting sqref="A13">
    <cfRule type="expression" dxfId="1" priority="3">
      <formula>"""""＞0"</formula>
    </cfRule>
  </conditionalFormatting>
  <conditionalFormatting sqref="A9">
    <cfRule type="expression" dxfId="0" priority="1">
      <formula>"""""＞0"</formula>
    </cfRule>
  </conditionalFormatting>
  <dataValidations count="6">
    <dataValidation type="textLength" operator="lessThanOrEqual" showInputMessage="1" showErrorMessage="1" sqref="C3:E3" xr:uid="{00000000-0002-0000-0F00-000000000000}">
      <formula1>65</formula1>
    </dataValidation>
    <dataValidation operator="lessThanOrEqual" allowBlank="1" showInputMessage="1" showErrorMessage="1" sqref="C2:E2" xr:uid="{00000000-0002-0000-0F00-000001000000}"/>
    <dataValidation type="textLength" operator="lessThan" showInputMessage="1" showErrorMessage="1" sqref="A5:C7" xr:uid="{00000000-0002-0000-0F00-000002000000}">
      <formula1>140</formula1>
    </dataValidation>
    <dataValidation type="list" allowBlank="1" showInputMessage="1" showErrorMessage="1" sqref="D29:F29" xr:uid="{00000000-0002-0000-0F00-000003000000}">
      <formula1>"（要事前予約）,※事前予約不要"</formula1>
    </dataValidation>
    <dataValidation type="list" allowBlank="1" showInputMessage="1" showErrorMessage="1" sqref="F3" xr:uid="{00000000-0002-0000-0F00-000004000000}">
      <formula1>"該当なし,初級,中級,上級"</formula1>
    </dataValidation>
    <dataValidation type="custom" allowBlank="1" showInputMessage="1" showErrorMessage="1" sqref="A30:A32 D20 B3 D5:F5 H2:H5 E6:F7 A24:A25 D9:F10 H8:H9 D12:F12 A27:A28 D16 F16 H16:H17 H19:H20 A9:C11 A13:C15 E19" xr:uid="{00000000-0002-0000-0F00-000005000000}">
      <formula1>""</formula1>
    </dataValidation>
  </dataValidations>
  <pageMargins left="0.39370078740157483" right="0.39370078740157483" top="0.59055118110236227" bottom="0.59055118110236227" header="0.39370078740157483" footer="0.31496062992125984"/>
  <pageSetup paperSize="9" scale="54" orientation="portrait" r:id="rId1"/>
  <headerFooter alignWithMargins="0">
    <oddHeader>&amp;R&amp;10&amp;F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31"/>
  <sheetViews>
    <sheetView showGridLines="0" view="pageBreakPreview" zoomScaleNormal="100" zoomScaleSheetLayoutView="100" workbookViewId="0">
      <selection sqref="A1:E1"/>
    </sheetView>
  </sheetViews>
  <sheetFormatPr defaultRowHeight="27" customHeight="1"/>
  <cols>
    <col min="1" max="1" width="3.6640625" customWidth="1"/>
    <col min="2" max="2" width="21.88671875" style="850" customWidth="1"/>
    <col min="3" max="3" width="14.6640625" customWidth="1"/>
    <col min="4" max="4" width="6.6640625" customWidth="1"/>
    <col min="5" max="5" width="38.44140625" customWidth="1"/>
    <col min="7" max="7" width="9" customWidth="1"/>
  </cols>
  <sheetData>
    <row r="1" spans="1:6" ht="32.25" customHeight="1">
      <c r="A1" s="1907" t="s">
        <v>679</v>
      </c>
      <c r="B1" s="1907"/>
      <c r="C1" s="1907"/>
      <c r="D1" s="1907"/>
      <c r="E1" s="1907"/>
    </row>
    <row r="2" spans="1:6" ht="15" thickBot="1">
      <c r="B2" s="867"/>
    </row>
    <row r="3" spans="1:6" ht="32.25" customHeight="1" thickTop="1" thickBot="1">
      <c r="B3" s="1908" t="s">
        <v>541</v>
      </c>
      <c r="C3" s="1910" t="s">
        <v>542</v>
      </c>
      <c r="D3" s="1911"/>
      <c r="E3" s="868"/>
    </row>
    <row r="4" spans="1:6" ht="32.25" customHeight="1" thickTop="1" thickBot="1">
      <c r="B4" s="1909"/>
      <c r="C4" s="1912" t="s">
        <v>543</v>
      </c>
      <c r="D4" s="1913"/>
      <c r="E4" s="868"/>
    </row>
    <row r="5" spans="1:6" ht="32.25" customHeight="1" thickTop="1" thickBot="1">
      <c r="B5" s="1909"/>
      <c r="C5" s="1914" t="s">
        <v>544</v>
      </c>
      <c r="D5" s="1242"/>
      <c r="E5" s="869"/>
      <c r="F5" s="870"/>
    </row>
    <row r="6" spans="1:6" ht="69.900000000000006" customHeight="1" thickTop="1">
      <c r="B6" s="1915" t="s">
        <v>545</v>
      </c>
      <c r="C6" s="984" t="s">
        <v>552</v>
      </c>
      <c r="D6" s="1919"/>
      <c r="E6" s="1920"/>
    </row>
    <row r="7" spans="1:6" ht="69.900000000000006" customHeight="1" thickBot="1">
      <c r="B7" s="1916"/>
      <c r="C7" s="985" t="s">
        <v>553</v>
      </c>
      <c r="D7" s="1917"/>
      <c r="E7" s="1918"/>
    </row>
    <row r="8" spans="1:6" ht="38.25" customHeight="1" thickTop="1" thickBot="1">
      <c r="B8" s="1732" t="s">
        <v>576</v>
      </c>
      <c r="C8" s="1921" t="s">
        <v>546</v>
      </c>
      <c r="D8" s="1922"/>
      <c r="E8" s="674"/>
    </row>
    <row r="9" spans="1:6" ht="30.75" customHeight="1" thickTop="1" thickBot="1">
      <c r="B9" s="1734"/>
      <c r="C9" s="1914" t="s">
        <v>547</v>
      </c>
      <c r="D9" s="1923"/>
      <c r="E9" s="873"/>
    </row>
    <row r="10" spans="1:6" ht="66.75" customHeight="1" thickTop="1" thickBot="1">
      <c r="B10" s="916" t="s">
        <v>577</v>
      </c>
      <c r="C10" s="1924" t="s">
        <v>548</v>
      </c>
      <c r="D10" s="1925"/>
      <c r="E10" s="871"/>
    </row>
    <row r="11" spans="1:6" ht="49.5" customHeight="1" thickTop="1" thickBot="1">
      <c r="B11" s="872" t="s">
        <v>578</v>
      </c>
      <c r="C11" s="1904"/>
      <c r="D11" s="1905"/>
      <c r="E11" s="1906"/>
    </row>
    <row r="12" spans="1:6" ht="72.75" customHeight="1" thickTop="1" thickBot="1">
      <c r="A12" s="2"/>
      <c r="B12" s="872" t="s">
        <v>549</v>
      </c>
      <c r="C12" s="1904"/>
      <c r="D12" s="1905"/>
      <c r="E12" s="1906"/>
    </row>
    <row r="13" spans="1:6" ht="27" customHeight="1">
      <c r="B13" s="851"/>
    </row>
    <row r="14" spans="1:6" ht="27" customHeight="1">
      <c r="B14" s="851"/>
    </row>
    <row r="15" spans="1:6" ht="27" customHeight="1">
      <c r="B15" s="851"/>
    </row>
    <row r="16" spans="1:6" ht="27" customHeight="1">
      <c r="B16" s="851"/>
    </row>
    <row r="17" spans="2:2" ht="27" customHeight="1">
      <c r="B17" s="851"/>
    </row>
    <row r="18" spans="2:2" ht="27" customHeight="1">
      <c r="B18" s="851"/>
    </row>
    <row r="19" spans="2:2" ht="27" customHeight="1">
      <c r="B19" s="851"/>
    </row>
    <row r="20" spans="2:2" ht="27" customHeight="1">
      <c r="B20" s="851"/>
    </row>
    <row r="21" spans="2:2" ht="27" customHeight="1">
      <c r="B21" s="851"/>
    </row>
    <row r="22" spans="2:2" ht="27" customHeight="1">
      <c r="B22" s="851"/>
    </row>
    <row r="23" spans="2:2" ht="27" customHeight="1">
      <c r="B23" s="851"/>
    </row>
    <row r="24" spans="2:2" ht="27" customHeight="1">
      <c r="B24" s="851"/>
    </row>
    <row r="25" spans="2:2" ht="27" customHeight="1">
      <c r="B25" s="851"/>
    </row>
    <row r="26" spans="2:2" ht="27" customHeight="1">
      <c r="B26" s="851"/>
    </row>
    <row r="27" spans="2:2" ht="27" customHeight="1">
      <c r="B27" s="851"/>
    </row>
    <row r="28" spans="2:2" ht="27" customHeight="1">
      <c r="B28" s="851"/>
    </row>
    <row r="29" spans="2:2" ht="27" customHeight="1">
      <c r="B29" s="851"/>
    </row>
    <row r="30" spans="2:2" ht="27" customHeight="1">
      <c r="B30" s="851"/>
    </row>
    <row r="31" spans="2:2" ht="27" customHeight="1">
      <c r="B31" s="851"/>
    </row>
  </sheetData>
  <mergeCells count="14">
    <mergeCell ref="C12:E12"/>
    <mergeCell ref="A1:E1"/>
    <mergeCell ref="B3:B5"/>
    <mergeCell ref="C3:D3"/>
    <mergeCell ref="C4:D4"/>
    <mergeCell ref="C5:D5"/>
    <mergeCell ref="B6:B7"/>
    <mergeCell ref="D7:E7"/>
    <mergeCell ref="D6:E6"/>
    <mergeCell ref="B8:B9"/>
    <mergeCell ref="C8:D8"/>
    <mergeCell ref="C9:D9"/>
    <mergeCell ref="C10:D10"/>
    <mergeCell ref="C11:E11"/>
  </mergeCells>
  <phoneticPr fontId="2"/>
  <dataValidations count="1">
    <dataValidation type="list" allowBlank="1" showInputMessage="1" showErrorMessage="1" sqref="E3:E4 E8" xr:uid="{00000000-0002-0000-1000-000000000000}">
      <formula1>"可,不可"</formula1>
    </dataValidation>
  </dataValidations>
  <pageMargins left="0.75" right="0.36" top="0.83" bottom="0.51" header="0.51200000000000001" footer="0.51200000000000001"/>
  <pageSetup paperSize="9" orientation="portrait" r:id="rId1"/>
  <headerFooter alignWithMargins="0">
    <oddHeader>&amp;R&amp;10&amp;F&amp;A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24"/>
  <sheetViews>
    <sheetView view="pageBreakPreview" zoomScale="85" zoomScaleNormal="90" zoomScaleSheetLayoutView="85" workbookViewId="0">
      <pane xSplit="2" ySplit="7" topLeftCell="C8" activePane="bottomRight" state="frozen"/>
      <selection pane="topRight" activeCell="C1" sqref="C1"/>
      <selection pane="bottomLeft" activeCell="A9" sqref="A9"/>
      <selection pane="bottomRight" activeCell="H23" sqref="H23:K23"/>
    </sheetView>
  </sheetViews>
  <sheetFormatPr defaultRowHeight="13.2"/>
  <cols>
    <col min="1" max="1" width="2.33203125" customWidth="1"/>
    <col min="2" max="2" width="5.6640625" customWidth="1"/>
    <col min="3" max="3" width="3.33203125" style="525" bestFit="1" customWidth="1"/>
    <col min="4" max="7" width="12.6640625" customWidth="1"/>
    <col min="8" max="11" width="15" customWidth="1"/>
    <col min="12" max="12" width="5.33203125" customWidth="1"/>
  </cols>
  <sheetData>
    <row r="1" spans="1:21" ht="26.25" customHeight="1">
      <c r="A1" s="277" t="s">
        <v>680</v>
      </c>
      <c r="B1" s="277"/>
      <c r="C1" s="529"/>
      <c r="D1" s="277"/>
      <c r="E1" s="277"/>
      <c r="F1" s="277"/>
      <c r="G1" s="277"/>
      <c r="H1" s="277"/>
      <c r="J1" s="271"/>
      <c r="K1" s="271"/>
      <c r="L1" s="271"/>
    </row>
    <row r="2" spans="1:21" ht="7.5" customHeight="1"/>
    <row r="3" spans="1:21" ht="18.75" customHeight="1">
      <c r="A3" s="1158" t="s">
        <v>712</v>
      </c>
      <c r="B3" s="1159"/>
      <c r="C3" s="1160"/>
      <c r="D3" s="1159"/>
      <c r="E3" s="1159"/>
      <c r="F3" s="1159"/>
    </row>
    <row r="4" spans="1:21" ht="3.75" customHeight="1">
      <c r="A4" s="272"/>
    </row>
    <row r="5" spans="1:21" ht="18.75" customHeight="1">
      <c r="A5" s="272"/>
      <c r="B5" s="273" t="s">
        <v>272</v>
      </c>
    </row>
    <row r="6" spans="1:21" ht="18.75" customHeight="1">
      <c r="A6" s="274"/>
      <c r="B6" s="273" t="s">
        <v>273</v>
      </c>
    </row>
    <row r="7" spans="1:21" ht="18.75" customHeight="1">
      <c r="B7" s="777" t="s">
        <v>274</v>
      </c>
      <c r="C7" s="1947" t="s">
        <v>275</v>
      </c>
      <c r="D7" s="1945"/>
      <c r="E7" s="1945"/>
      <c r="F7" s="1945"/>
      <c r="G7" s="1946"/>
      <c r="H7" s="1944" t="s">
        <v>276</v>
      </c>
      <c r="I7" s="1945"/>
      <c r="J7" s="1945"/>
      <c r="K7" s="1946"/>
      <c r="L7" s="5"/>
      <c r="M7" s="5"/>
      <c r="N7" s="5"/>
      <c r="O7" s="5"/>
      <c r="P7" s="5"/>
      <c r="Q7" s="3"/>
      <c r="R7" s="3"/>
      <c r="S7" s="3"/>
      <c r="T7" s="3"/>
      <c r="U7" s="3"/>
    </row>
    <row r="8" spans="1:21" ht="37.5" customHeight="1">
      <c r="B8" s="778"/>
      <c r="C8" s="779" t="s">
        <v>282</v>
      </c>
      <c r="D8" s="1926" t="s">
        <v>393</v>
      </c>
      <c r="E8" s="1926"/>
      <c r="F8" s="1926"/>
      <c r="G8" s="1927"/>
      <c r="H8" s="780" t="s">
        <v>550</v>
      </c>
      <c r="I8" s="781"/>
      <c r="J8" s="781"/>
      <c r="K8" s="782"/>
      <c r="L8" s="275"/>
      <c r="M8" s="275"/>
      <c r="N8" s="275"/>
      <c r="O8" s="275"/>
      <c r="P8" s="275"/>
      <c r="Q8" s="3"/>
      <c r="R8" s="3"/>
      <c r="S8" s="3"/>
      <c r="T8" s="3"/>
      <c r="U8" s="3"/>
    </row>
    <row r="9" spans="1:21" ht="37.5" customHeight="1">
      <c r="B9" s="778"/>
      <c r="C9" s="779" t="s">
        <v>663</v>
      </c>
      <c r="D9" s="781" t="s">
        <v>512</v>
      </c>
      <c r="E9" s="781"/>
      <c r="F9" s="781"/>
      <c r="G9" s="781"/>
      <c r="H9" s="1948" t="s">
        <v>515</v>
      </c>
      <c r="I9" s="1939"/>
      <c r="J9" s="1939"/>
      <c r="K9" s="1940"/>
      <c r="L9" s="275"/>
      <c r="M9" s="275"/>
      <c r="N9" s="275"/>
      <c r="O9" s="275"/>
      <c r="P9" s="275"/>
      <c r="Q9" s="3"/>
      <c r="R9" s="3"/>
      <c r="S9" s="3"/>
      <c r="T9" s="3"/>
      <c r="U9" s="3"/>
    </row>
    <row r="10" spans="1:21" ht="37.5" customHeight="1">
      <c r="B10" s="783"/>
      <c r="C10" s="779" t="s">
        <v>664</v>
      </c>
      <c r="D10" s="781" t="s">
        <v>277</v>
      </c>
      <c r="E10" s="781"/>
      <c r="F10" s="781"/>
      <c r="G10" s="781"/>
      <c r="H10" s="1949" t="s">
        <v>715</v>
      </c>
      <c r="I10" s="1950"/>
      <c r="J10" s="1950"/>
      <c r="K10" s="1951"/>
      <c r="L10" s="276"/>
      <c r="M10" s="276"/>
      <c r="N10" s="276"/>
      <c r="O10" s="276"/>
      <c r="P10" s="276"/>
      <c r="Q10" s="3"/>
      <c r="R10" s="3"/>
      <c r="S10" s="3"/>
      <c r="T10" s="3"/>
      <c r="U10" s="3"/>
    </row>
    <row r="11" spans="1:21" ht="37.5" customHeight="1">
      <c r="B11" s="778"/>
      <c r="C11" s="779" t="s">
        <v>665</v>
      </c>
      <c r="D11" s="1938" t="s">
        <v>513</v>
      </c>
      <c r="E11" s="1952"/>
      <c r="F11" s="1952"/>
      <c r="G11" s="1953"/>
      <c r="H11" s="1954" t="s">
        <v>283</v>
      </c>
      <c r="I11" s="1939"/>
      <c r="J11" s="1939"/>
      <c r="K11" s="1940"/>
      <c r="L11" s="275"/>
      <c r="M11" s="275"/>
      <c r="N11" s="275"/>
      <c r="O11" s="275"/>
      <c r="P11" s="275"/>
      <c r="Q11" s="3"/>
      <c r="R11" s="3"/>
      <c r="S11" s="3"/>
      <c r="T11" s="3"/>
      <c r="U11" s="3"/>
    </row>
    <row r="12" spans="1:21" ht="37.5" customHeight="1">
      <c r="B12" s="778"/>
      <c r="C12" s="779" t="s">
        <v>666</v>
      </c>
      <c r="D12" s="1938" t="s">
        <v>278</v>
      </c>
      <c r="E12" s="1939"/>
      <c r="F12" s="1939"/>
      <c r="G12" s="1940"/>
      <c r="H12" s="784"/>
      <c r="I12" s="1052"/>
      <c r="J12" s="1052"/>
      <c r="K12" s="782"/>
      <c r="L12" s="275"/>
      <c r="M12" s="275"/>
      <c r="N12" s="275"/>
      <c r="O12" s="275"/>
      <c r="P12" s="275"/>
      <c r="Q12" s="3"/>
      <c r="R12" s="3"/>
      <c r="S12" s="3"/>
      <c r="T12" s="3"/>
      <c r="U12" s="3"/>
    </row>
    <row r="13" spans="1:21" ht="44.25" customHeight="1">
      <c r="B13" s="778"/>
      <c r="C13" s="779" t="s">
        <v>667</v>
      </c>
      <c r="D13" s="1942" t="s">
        <v>707</v>
      </c>
      <c r="E13" s="1942"/>
      <c r="F13" s="1942"/>
      <c r="G13" s="1943"/>
      <c r="H13" s="1928" t="s">
        <v>713</v>
      </c>
      <c r="I13" s="1926"/>
      <c r="J13" s="1926"/>
      <c r="K13" s="1927"/>
      <c r="L13" s="275"/>
      <c r="M13" s="275"/>
      <c r="N13" s="275"/>
      <c r="O13" s="275"/>
      <c r="P13" s="275"/>
      <c r="Q13" s="3"/>
      <c r="R13" s="3"/>
      <c r="S13" s="3"/>
      <c r="T13" s="3"/>
      <c r="U13" s="3"/>
    </row>
    <row r="14" spans="1:21" ht="51" customHeight="1">
      <c r="B14" s="778"/>
      <c r="C14" s="530" t="s">
        <v>668</v>
      </c>
      <c r="D14" s="781" t="s">
        <v>517</v>
      </c>
      <c r="E14" s="781"/>
      <c r="F14" s="781"/>
      <c r="G14" s="781"/>
      <c r="H14" s="1948" t="s">
        <v>706</v>
      </c>
      <c r="I14" s="1939"/>
      <c r="J14" s="1939"/>
      <c r="K14" s="1940"/>
      <c r="L14" s="275"/>
      <c r="M14" s="275"/>
      <c r="N14" s="275"/>
      <c r="O14" s="275"/>
      <c r="P14" s="275"/>
      <c r="Q14" s="3"/>
      <c r="R14" s="3"/>
      <c r="S14" s="3"/>
      <c r="T14" s="3"/>
      <c r="U14" s="3"/>
    </row>
    <row r="15" spans="1:21" ht="64.5" customHeight="1">
      <c r="B15" s="778"/>
      <c r="C15" s="530" t="s">
        <v>669</v>
      </c>
      <c r="D15" s="781" t="s">
        <v>540</v>
      </c>
      <c r="E15" s="781"/>
      <c r="F15" s="781"/>
      <c r="G15" s="781"/>
      <c r="H15" s="1948" t="s">
        <v>693</v>
      </c>
      <c r="I15" s="1939"/>
      <c r="J15" s="1939"/>
      <c r="K15" s="1940"/>
      <c r="L15" s="275"/>
      <c r="M15" s="275"/>
      <c r="N15" s="275"/>
      <c r="O15" s="275"/>
      <c r="P15" s="275"/>
      <c r="Q15" s="3"/>
      <c r="R15" s="3"/>
      <c r="S15" s="3"/>
      <c r="T15" s="3"/>
      <c r="U15" s="3"/>
    </row>
    <row r="16" spans="1:21" ht="37.5" customHeight="1">
      <c r="B16" s="785"/>
      <c r="C16" s="530" t="s">
        <v>670</v>
      </c>
      <c r="D16" s="781" t="s">
        <v>279</v>
      </c>
      <c r="E16" s="781"/>
      <c r="F16" s="781"/>
      <c r="G16" s="781"/>
      <c r="H16" s="1928" t="s">
        <v>694</v>
      </c>
      <c r="I16" s="1926"/>
      <c r="J16" s="1926"/>
      <c r="K16" s="1927"/>
      <c r="L16" s="3"/>
      <c r="M16" s="3"/>
      <c r="N16" s="3"/>
      <c r="O16" s="3"/>
      <c r="P16" s="3"/>
      <c r="Q16" s="3"/>
      <c r="R16" s="3"/>
      <c r="S16" s="3"/>
      <c r="T16" s="3"/>
      <c r="U16" s="3"/>
    </row>
    <row r="17" spans="2:21" ht="50.1" customHeight="1">
      <c r="B17" s="785"/>
      <c r="C17" s="530" t="s">
        <v>671</v>
      </c>
      <c r="D17" s="781" t="s">
        <v>280</v>
      </c>
      <c r="E17" s="781"/>
      <c r="F17" s="781"/>
      <c r="G17" s="781"/>
      <c r="H17" s="1941" t="s">
        <v>695</v>
      </c>
      <c r="I17" s="1932"/>
      <c r="J17" s="1932"/>
      <c r="K17" s="1933"/>
      <c r="L17" s="3"/>
      <c r="M17" s="3"/>
      <c r="N17" s="3"/>
      <c r="O17" s="3"/>
      <c r="P17" s="3"/>
      <c r="Q17" s="3"/>
      <c r="R17" s="3"/>
      <c r="S17" s="3"/>
      <c r="T17" s="3"/>
      <c r="U17" s="3"/>
    </row>
    <row r="18" spans="2:21" ht="37.5" customHeight="1">
      <c r="B18" s="785"/>
      <c r="C18" s="530" t="s">
        <v>672</v>
      </c>
      <c r="D18" s="1926" t="s">
        <v>514</v>
      </c>
      <c r="E18" s="1926"/>
      <c r="F18" s="1926"/>
      <c r="G18" s="1927"/>
      <c r="H18" s="1937" t="s">
        <v>696</v>
      </c>
      <c r="I18" s="1937"/>
      <c r="J18" s="1937"/>
      <c r="K18" s="1937"/>
      <c r="L18" s="3"/>
      <c r="M18" s="3"/>
      <c r="N18" s="3"/>
      <c r="O18" s="3"/>
      <c r="P18" s="3"/>
      <c r="Q18" s="3"/>
      <c r="R18" s="3"/>
      <c r="S18" s="3"/>
      <c r="T18" s="3"/>
      <c r="U18" s="3"/>
    </row>
    <row r="19" spans="2:21" ht="37.5" customHeight="1">
      <c r="B19" s="785"/>
      <c r="C19" s="530" t="s">
        <v>673</v>
      </c>
      <c r="D19" s="1926" t="s">
        <v>281</v>
      </c>
      <c r="E19" s="1926"/>
      <c r="F19" s="1926"/>
      <c r="G19" s="1927"/>
      <c r="H19" s="1937" t="s">
        <v>697</v>
      </c>
      <c r="I19" s="1937"/>
      <c r="J19" s="1937"/>
      <c r="K19" s="1937"/>
      <c r="L19" s="3"/>
      <c r="M19" s="3"/>
      <c r="N19" s="3"/>
      <c r="O19" s="3"/>
      <c r="P19" s="3"/>
      <c r="Q19" s="3"/>
      <c r="R19" s="3"/>
      <c r="S19" s="3"/>
      <c r="T19" s="3"/>
      <c r="U19" s="3"/>
    </row>
    <row r="20" spans="2:21" ht="37.5" customHeight="1">
      <c r="B20" s="785"/>
      <c r="C20" s="530" t="s">
        <v>674</v>
      </c>
      <c r="D20" s="1926" t="s">
        <v>516</v>
      </c>
      <c r="E20" s="1926"/>
      <c r="F20" s="1926"/>
      <c r="G20" s="1927"/>
      <c r="H20" s="1929" t="s">
        <v>698</v>
      </c>
      <c r="I20" s="1930"/>
      <c r="J20" s="1930"/>
      <c r="K20" s="1931"/>
      <c r="L20" s="3"/>
      <c r="M20" s="3"/>
      <c r="N20" s="3"/>
      <c r="O20" s="3"/>
      <c r="P20" s="3"/>
      <c r="Q20" s="3"/>
      <c r="R20" s="3"/>
      <c r="S20" s="3"/>
      <c r="T20" s="3"/>
      <c r="U20" s="3"/>
    </row>
    <row r="21" spans="2:21" s="546" customFormat="1" ht="37.5" customHeight="1">
      <c r="B21" s="786"/>
      <c r="C21" s="1155" t="s">
        <v>675</v>
      </c>
      <c r="D21" s="1926" t="s">
        <v>716</v>
      </c>
      <c r="E21" s="1926"/>
      <c r="F21" s="1926"/>
      <c r="G21" s="1927"/>
      <c r="H21" s="1937" t="s">
        <v>678</v>
      </c>
      <c r="I21" s="1937"/>
      <c r="J21" s="1937"/>
      <c r="K21" s="1937"/>
      <c r="L21" s="599"/>
      <c r="M21" s="599"/>
      <c r="N21" s="599"/>
      <c r="O21" s="599"/>
      <c r="P21" s="599"/>
      <c r="Q21" s="599"/>
      <c r="R21" s="599"/>
      <c r="S21" s="599"/>
      <c r="T21" s="599"/>
      <c r="U21" s="599"/>
    </row>
    <row r="22" spans="2:21" ht="37.5" customHeight="1">
      <c r="B22" s="787"/>
      <c r="C22" s="1155" t="s">
        <v>676</v>
      </c>
      <c r="D22" s="1926" t="s">
        <v>373</v>
      </c>
      <c r="E22" s="1926"/>
      <c r="F22" s="1926"/>
      <c r="G22" s="1927"/>
      <c r="H22" s="1929" t="s">
        <v>699</v>
      </c>
      <c r="I22" s="1930"/>
      <c r="J22" s="1930"/>
      <c r="K22" s="1931"/>
      <c r="L22" s="3"/>
      <c r="M22" s="3"/>
      <c r="N22" s="3"/>
      <c r="O22" s="3"/>
      <c r="P22" s="3"/>
      <c r="Q22" s="3"/>
      <c r="R22" s="3"/>
      <c r="S22" s="3"/>
      <c r="T22" s="3"/>
      <c r="U22" s="3"/>
    </row>
    <row r="23" spans="2:21" ht="55.2" customHeight="1">
      <c r="B23" s="787"/>
      <c r="C23" s="788" t="s">
        <v>677</v>
      </c>
      <c r="D23" s="1932" t="s">
        <v>640</v>
      </c>
      <c r="E23" s="1932"/>
      <c r="F23" s="1932"/>
      <c r="G23" s="1933"/>
      <c r="H23" s="1934" t="s">
        <v>717</v>
      </c>
      <c r="I23" s="1935"/>
      <c r="J23" s="1935"/>
      <c r="K23" s="1936"/>
      <c r="L23" s="3"/>
      <c r="M23" s="3"/>
      <c r="N23" s="3"/>
      <c r="O23" s="3"/>
      <c r="P23" s="3"/>
      <c r="Q23" s="3"/>
      <c r="R23" s="3"/>
      <c r="S23" s="3"/>
      <c r="T23" s="3"/>
      <c r="U23" s="3"/>
    </row>
    <row r="24" spans="2:21" ht="37.5" customHeight="1">
      <c r="B24" s="787"/>
      <c r="C24" s="788" t="s">
        <v>511</v>
      </c>
      <c r="D24" s="1926" t="s">
        <v>686</v>
      </c>
      <c r="E24" s="1926"/>
      <c r="F24" s="1926"/>
      <c r="G24" s="1927"/>
      <c r="H24" s="1928" t="s">
        <v>678</v>
      </c>
      <c r="I24" s="1926"/>
      <c r="J24" s="1926"/>
      <c r="K24" s="1927"/>
      <c r="L24" s="3"/>
      <c r="M24" s="3"/>
      <c r="N24" s="3"/>
      <c r="O24" s="3"/>
      <c r="P24" s="3"/>
      <c r="Q24" s="3"/>
      <c r="R24" s="3"/>
      <c r="S24" s="3"/>
      <c r="T24" s="3"/>
      <c r="U24" s="3"/>
    </row>
  </sheetData>
  <mergeCells count="28">
    <mergeCell ref="D11:G11"/>
    <mergeCell ref="H11:K11"/>
    <mergeCell ref="D19:G19"/>
    <mergeCell ref="H19:K19"/>
    <mergeCell ref="H14:K14"/>
    <mergeCell ref="H15:K15"/>
    <mergeCell ref="H13:K13"/>
    <mergeCell ref="H7:K7"/>
    <mergeCell ref="C7:G7"/>
    <mergeCell ref="D8:G8"/>
    <mergeCell ref="H9:K9"/>
    <mergeCell ref="H10:K10"/>
    <mergeCell ref="H21:K21"/>
    <mergeCell ref="D12:G12"/>
    <mergeCell ref="H17:K17"/>
    <mergeCell ref="D18:G18"/>
    <mergeCell ref="H18:K18"/>
    <mergeCell ref="H16:K16"/>
    <mergeCell ref="D20:G20"/>
    <mergeCell ref="H20:K20"/>
    <mergeCell ref="D21:G21"/>
    <mergeCell ref="D13:G13"/>
    <mergeCell ref="D24:G24"/>
    <mergeCell ref="H24:K24"/>
    <mergeCell ref="D22:G22"/>
    <mergeCell ref="H22:K22"/>
    <mergeCell ref="D23:G23"/>
    <mergeCell ref="H23:K23"/>
  </mergeCells>
  <phoneticPr fontId="2"/>
  <pageMargins left="0.39370078740157483" right="0.39370078740157483" top="0.59055118110236227" bottom="0.59055118110236227" header="0.39370078740157483" footer="0.31496062992125984"/>
  <pageSetup paperSize="9" scale="76"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2"/>
  </sheetPr>
  <dimension ref="A2:B42"/>
  <sheetViews>
    <sheetView workbookViewId="0">
      <selection activeCell="B26" sqref="B26"/>
    </sheetView>
  </sheetViews>
  <sheetFormatPr defaultRowHeight="13.2"/>
  <cols>
    <col min="1" max="1" width="17.21875" style="953" bestFit="1" customWidth="1"/>
  </cols>
  <sheetData>
    <row r="2" spans="1:2">
      <c r="A2" s="953">
        <v>44684</v>
      </c>
      <c r="B2" t="str">
        <f>TEXT(A2,"aaa")</f>
        <v>火</v>
      </c>
    </row>
    <row r="3" spans="1:2">
      <c r="A3" s="953">
        <v>44685</v>
      </c>
      <c r="B3" t="str">
        <f t="shared" ref="B3:B42" si="0">TEXT(A3,"aaa")</f>
        <v>水</v>
      </c>
    </row>
    <row r="4" spans="1:2">
      <c r="A4" s="953">
        <v>44686</v>
      </c>
      <c r="B4" t="str">
        <f t="shared" si="0"/>
        <v>木</v>
      </c>
    </row>
    <row r="5" spans="1:2">
      <c r="A5" s="953">
        <v>44760</v>
      </c>
      <c r="B5" t="str">
        <f t="shared" si="0"/>
        <v>月</v>
      </c>
    </row>
    <row r="6" spans="1:2">
      <c r="A6" s="953">
        <v>44784</v>
      </c>
      <c r="B6" t="str">
        <f t="shared" si="0"/>
        <v>木</v>
      </c>
    </row>
    <row r="7" spans="1:2">
      <c r="A7" s="953">
        <v>44823</v>
      </c>
      <c r="B7" t="str">
        <f t="shared" si="0"/>
        <v>月</v>
      </c>
    </row>
    <row r="8" spans="1:2">
      <c r="A8" s="953">
        <v>44827</v>
      </c>
      <c r="B8" t="str">
        <f t="shared" si="0"/>
        <v>金</v>
      </c>
    </row>
    <row r="9" spans="1:2">
      <c r="A9" s="953">
        <v>44844</v>
      </c>
      <c r="B9" t="str">
        <f t="shared" si="0"/>
        <v>月</v>
      </c>
    </row>
    <row r="10" spans="1:2">
      <c r="A10" s="953">
        <v>44868</v>
      </c>
      <c r="B10" t="str">
        <f t="shared" si="0"/>
        <v>木</v>
      </c>
    </row>
    <row r="11" spans="1:2">
      <c r="A11" s="953">
        <v>44888</v>
      </c>
      <c r="B11" t="str">
        <f t="shared" si="0"/>
        <v>水</v>
      </c>
    </row>
    <row r="12" spans="1:2">
      <c r="A12" s="953">
        <v>44924</v>
      </c>
      <c r="B12" t="str">
        <f t="shared" si="0"/>
        <v>木</v>
      </c>
    </row>
    <row r="13" spans="1:2">
      <c r="A13" s="953">
        <v>44925</v>
      </c>
      <c r="B13" t="str">
        <f t="shared" si="0"/>
        <v>金</v>
      </c>
    </row>
    <row r="14" spans="1:2">
      <c r="A14" s="953">
        <v>44926</v>
      </c>
      <c r="B14" t="str">
        <f t="shared" si="0"/>
        <v>土</v>
      </c>
    </row>
    <row r="15" spans="1:2">
      <c r="A15" s="953">
        <v>44927</v>
      </c>
      <c r="B15" t="str">
        <f t="shared" si="0"/>
        <v>日</v>
      </c>
    </row>
    <row r="16" spans="1:2">
      <c r="A16" s="953">
        <v>44928</v>
      </c>
      <c r="B16" t="str">
        <f t="shared" si="0"/>
        <v>月</v>
      </c>
    </row>
    <row r="17" spans="1:2">
      <c r="A17" s="953">
        <v>44929</v>
      </c>
      <c r="B17" t="str">
        <f t="shared" si="0"/>
        <v>火</v>
      </c>
    </row>
    <row r="18" spans="1:2">
      <c r="A18" s="953">
        <v>44935</v>
      </c>
      <c r="B18" t="str">
        <f t="shared" si="0"/>
        <v>月</v>
      </c>
    </row>
    <row r="19" spans="1:2">
      <c r="A19" s="953">
        <v>44980</v>
      </c>
      <c r="B19" t="str">
        <f t="shared" si="0"/>
        <v>木</v>
      </c>
    </row>
    <row r="20" spans="1:2">
      <c r="A20" s="953">
        <v>45006</v>
      </c>
      <c r="B20" t="str">
        <f t="shared" si="0"/>
        <v>火</v>
      </c>
    </row>
    <row r="21" spans="1:2">
      <c r="A21" s="953">
        <v>45049</v>
      </c>
      <c r="B21" t="str">
        <f t="shared" si="0"/>
        <v>水</v>
      </c>
    </row>
    <row r="22" spans="1:2">
      <c r="A22" s="953">
        <v>45050</v>
      </c>
      <c r="B22" t="str">
        <f t="shared" si="0"/>
        <v>木</v>
      </c>
    </row>
    <row r="23" spans="1:2">
      <c r="A23" s="953">
        <v>45051</v>
      </c>
      <c r="B23" t="str">
        <f t="shared" si="0"/>
        <v>金</v>
      </c>
    </row>
    <row r="24" spans="1:2">
      <c r="A24" s="953">
        <v>45124</v>
      </c>
      <c r="B24" t="str">
        <f t="shared" si="0"/>
        <v>月</v>
      </c>
    </row>
    <row r="25" spans="1:2">
      <c r="A25" s="953">
        <v>45149</v>
      </c>
      <c r="B25" t="str">
        <f t="shared" si="0"/>
        <v>金</v>
      </c>
    </row>
    <row r="26" spans="1:2">
      <c r="A26" s="953">
        <v>45187</v>
      </c>
      <c r="B26" t="str">
        <f t="shared" si="0"/>
        <v>月</v>
      </c>
    </row>
    <row r="27" spans="1:2">
      <c r="A27" s="953">
        <v>45208</v>
      </c>
      <c r="B27" t="str">
        <f t="shared" si="0"/>
        <v>月</v>
      </c>
    </row>
    <row r="28" spans="1:2">
      <c r="A28" s="953">
        <v>45233</v>
      </c>
      <c r="B28" t="str">
        <f t="shared" si="0"/>
        <v>金</v>
      </c>
    </row>
    <row r="29" spans="1:2">
      <c r="A29" s="953">
        <v>45253</v>
      </c>
      <c r="B29" t="str">
        <f t="shared" si="0"/>
        <v>木</v>
      </c>
    </row>
    <row r="30" spans="1:2">
      <c r="A30" s="953">
        <v>45289</v>
      </c>
      <c r="B30" t="str">
        <f t="shared" si="0"/>
        <v>金</v>
      </c>
    </row>
    <row r="31" spans="1:2">
      <c r="A31" s="953">
        <v>45290</v>
      </c>
      <c r="B31" t="str">
        <f t="shared" si="0"/>
        <v>土</v>
      </c>
    </row>
    <row r="32" spans="1:2">
      <c r="A32" s="953">
        <v>45291</v>
      </c>
      <c r="B32" t="str">
        <f t="shared" si="0"/>
        <v>日</v>
      </c>
    </row>
    <row r="33" spans="1:2">
      <c r="A33" s="953">
        <v>45292</v>
      </c>
      <c r="B33" t="str">
        <f t="shared" si="0"/>
        <v>月</v>
      </c>
    </row>
    <row r="34" spans="1:2">
      <c r="A34" s="953">
        <v>45293</v>
      </c>
      <c r="B34" t="str">
        <f t="shared" si="0"/>
        <v>火</v>
      </c>
    </row>
    <row r="35" spans="1:2">
      <c r="A35" s="953">
        <v>45294</v>
      </c>
      <c r="B35" t="str">
        <f t="shared" si="0"/>
        <v>水</v>
      </c>
    </row>
    <row r="36" spans="1:2">
      <c r="A36" s="953">
        <v>45299</v>
      </c>
      <c r="B36" t="str">
        <f t="shared" si="0"/>
        <v>月</v>
      </c>
    </row>
    <row r="37" spans="1:2">
      <c r="A37" s="953">
        <v>45334</v>
      </c>
      <c r="B37" t="str">
        <f t="shared" si="0"/>
        <v>月</v>
      </c>
    </row>
    <row r="38" spans="1:2">
      <c r="A38" s="953">
        <v>45345</v>
      </c>
      <c r="B38" t="str">
        <f t="shared" si="0"/>
        <v>金</v>
      </c>
    </row>
    <row r="39" spans="1:2">
      <c r="A39" s="953">
        <v>45371</v>
      </c>
      <c r="B39" t="str">
        <f t="shared" si="0"/>
        <v>水</v>
      </c>
    </row>
    <row r="40" spans="1:2">
      <c r="A40" s="953">
        <v>45411</v>
      </c>
      <c r="B40" t="str">
        <f t="shared" si="0"/>
        <v>月</v>
      </c>
    </row>
    <row r="41" spans="1:2">
      <c r="A41" s="953">
        <v>45415</v>
      </c>
      <c r="B41" t="str">
        <f t="shared" si="0"/>
        <v>金</v>
      </c>
    </row>
    <row r="42" spans="1:2">
      <c r="A42" s="953">
        <v>45418</v>
      </c>
      <c r="B42" t="str">
        <f t="shared" si="0"/>
        <v>月</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入力表</vt:lpstr>
      <vt:lpstr>１契約者及び訓練規模等</vt:lpstr>
      <vt:lpstr>２-（１）委託実績（東京都）</vt:lpstr>
      <vt:lpstr>２ 公共機関における訓練実績</vt:lpstr>
      <vt:lpstr>３訓練実施施設の概要</vt:lpstr>
      <vt:lpstr>３-２ 訓練実施施設２の概要</vt:lpstr>
      <vt:lpstr>４訓練の概要</vt:lpstr>
      <vt:lpstr>５講師名簿</vt:lpstr>
      <vt:lpstr>６カリキュラム</vt:lpstr>
      <vt:lpstr>７就職支援の概要・カリキュラム</vt:lpstr>
      <vt:lpstr>８就職担当名簿</vt:lpstr>
      <vt:lpstr>９事務担当名簿</vt:lpstr>
      <vt:lpstr>１０月別カリキュラム(1月)</vt:lpstr>
      <vt:lpstr>１０月別カリキュラム(3月)</vt:lpstr>
      <vt:lpstr>１１テキスト内訳</vt:lpstr>
      <vt:lpstr>１２ポジションシート(離職)</vt:lpstr>
      <vt:lpstr>１２オンライン環境等</vt:lpstr>
      <vt:lpstr>１３提出物一覧</vt:lpstr>
      <vt:lpstr>祝日</vt:lpstr>
      <vt:lpstr>'１０月別カリキュラム(1月)'!Print_Area</vt:lpstr>
      <vt:lpstr>'１０月別カリキュラム(3月)'!Print_Area</vt:lpstr>
      <vt:lpstr>'１２オンライン環境等'!Print_Area</vt:lpstr>
      <vt:lpstr>'１３提出物一覧'!Print_Area</vt:lpstr>
      <vt:lpstr>'１契約者及び訓練規模等'!Print_Area</vt:lpstr>
      <vt:lpstr>'２ 公共機関における訓練実績'!Print_Area</vt:lpstr>
      <vt:lpstr>'２-（１）委託実績（東京都）'!Print_Area</vt:lpstr>
      <vt:lpstr>'５講師名簿'!Print_Area</vt:lpstr>
      <vt:lpstr>'６カリキュラム'!Print_Area</vt:lpstr>
      <vt:lpstr>'７就職支援の概要・カリキュラム'!Print_Area</vt:lpstr>
      <vt:lpstr>'８就職担当名簿'!Print_Area</vt:lpstr>
      <vt:lpstr>入力表!Print_Area</vt:lpstr>
      <vt:lpstr>就職支援時間</vt:lpstr>
      <vt:lpstr>祝日</vt:lpstr>
      <vt:lpstr>総訓練時間</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2022-07-15T13:16:03Z</cp:lastPrinted>
  <dcterms:created xsi:type="dcterms:W3CDTF">2002-03-05T01:29:04Z</dcterms:created>
  <dcterms:modified xsi:type="dcterms:W3CDTF">2022-07-21T01:19:54Z</dcterms:modified>
</cp:coreProperties>
</file>