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defaultThemeVersion="124226"/>
  <mc:AlternateContent xmlns:mc="http://schemas.openxmlformats.org/markup-compatibility/2006">
    <mc:Choice Requires="x15">
      <x15ac:absPath xmlns:x15ac="http://schemas.microsoft.com/office/spreadsheetml/2010/11/ac" url="\\10.109.133.1\女性活躍支援担当\令和７年度（2025年度）\01-02_働く女性のウェルネス向上事業\07-02_募集要項（郵送・電子）\05_確定版\02_実績報告\"/>
    </mc:Choice>
  </mc:AlternateContent>
  <xr:revisionPtr revIDLastSave="0" documentId="13_ncr:1_{ACE2E2E9-588B-44C2-A1D0-CBEFB9F60C10}" xr6:coauthVersionLast="47" xr6:coauthVersionMax="47" xr10:uidLastSave="{00000000-0000-0000-0000-000000000000}"/>
  <bookViews>
    <workbookView xWindow="1500" yWindow="264" windowWidth="18072" windowHeight="11976" xr2:uid="{00000000-000D-0000-FFFF-FFFF00000000}"/>
  </bookViews>
  <sheets>
    <sheet name="【はじめに】" sheetId="5" r:id="rId1"/>
    <sheet name="回答票（見本）" sheetId="3" r:id="rId2"/>
    <sheet name="集計作業用" sheetId="4" r:id="rId3"/>
    <sheet name="（様式）社内意向調査集計結果★要提出" sheetId="1" r:id="rId4"/>
  </sheets>
  <definedNames>
    <definedName name="_xlnm._FilterDatabase" localSheetId="2" hidden="1">集計作業用!$A$3:$BH$33</definedName>
    <definedName name="OLE_LINK2" localSheetId="3">'（様式）社内意向調査集計結果★要提出'!$E$35</definedName>
    <definedName name="_xlnm.Print_Area" localSheetId="3">'（様式）社内意向調査集計結果★要提出'!$A$1:$M$216</definedName>
    <definedName name="_xlnm.Print_Area" localSheetId="1">'回答票（見本）'!$A$1:$F$62</definedName>
    <definedName name="_xlnm.Print_Titles" localSheetId="3">'（様式）社内意向調査集計結果★要提出'!$8:$8</definedName>
  </definedNames>
  <calcPr calcId="191029" concurrentManualCount="2"/>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13" i="1" l="1"/>
  <c r="M14" i="1"/>
  <c r="M15" i="1"/>
  <c r="M16" i="1"/>
  <c r="M17" i="1"/>
  <c r="M18" i="1"/>
  <c r="M19" i="1"/>
  <c r="M20" i="1"/>
  <c r="M21" i="1"/>
  <c r="M12" i="1"/>
  <c r="E6" i="1"/>
  <c r="G40" i="4"/>
  <c r="E41" i="4"/>
  <c r="D40" i="4"/>
  <c r="E40" i="4" l="1"/>
  <c r="F40" i="4"/>
  <c r="H40" i="4"/>
  <c r="F41" i="4"/>
  <c r="G41" i="4"/>
  <c r="H41" i="4"/>
  <c r="D41" i="4"/>
  <c r="H39" i="4" l="1"/>
  <c r="H42" i="4"/>
  <c r="I39" i="4"/>
  <c r="I40" i="4"/>
  <c r="I41" i="4"/>
  <c r="C39" i="4"/>
  <c r="C40" i="4"/>
  <c r="C41" i="4"/>
  <c r="D39" i="4"/>
  <c r="D42" i="4"/>
  <c r="N19" i="4" l="1"/>
  <c r="L43" i="1"/>
  <c r="M43" i="1" s="1"/>
  <c r="E39" i="4"/>
  <c r="L42" i="1" s="1"/>
  <c r="M42" i="1" s="1"/>
  <c r="BG44" i="4"/>
  <c r="L197" i="1" s="1"/>
  <c r="BG43" i="4"/>
  <c r="L196" i="1" s="1"/>
  <c r="BG42" i="4"/>
  <c r="L195" i="1" s="1"/>
  <c r="BG41" i="4"/>
  <c r="L194" i="1" s="1"/>
  <c r="BG40" i="4"/>
  <c r="L193" i="1" s="1"/>
  <c r="BG39" i="4"/>
  <c r="BG45" i="4" s="1"/>
  <c r="L198" i="1" s="1"/>
  <c r="AY41" i="4"/>
  <c r="L173" i="1" s="1"/>
  <c r="AY40" i="4"/>
  <c r="L172" i="1" s="1"/>
  <c r="BE39" i="4"/>
  <c r="L184" i="1" s="1"/>
  <c r="BD39" i="4"/>
  <c r="L183" i="1" s="1"/>
  <c r="BC39" i="4"/>
  <c r="L182" i="1" s="1"/>
  <c r="BB39" i="4"/>
  <c r="L181" i="1" s="1"/>
  <c r="BA39" i="4"/>
  <c r="L180" i="1" s="1"/>
  <c r="AY39" i="4"/>
  <c r="L171" i="1" s="1"/>
  <c r="AW39" i="4"/>
  <c r="L164" i="1" s="1"/>
  <c r="AP41" i="4"/>
  <c r="L152" i="1" s="1"/>
  <c r="AP40" i="4"/>
  <c r="L151" i="1" s="1"/>
  <c r="AV39" i="4"/>
  <c r="L163" i="1" s="1"/>
  <c r="AU39" i="4"/>
  <c r="L162" i="1" s="1"/>
  <c r="AT39" i="4"/>
  <c r="L161" i="1" s="1"/>
  <c r="AS39" i="4"/>
  <c r="L160" i="1" s="1"/>
  <c r="AR39" i="4"/>
  <c r="L159" i="1" s="1"/>
  <c r="AP39" i="4"/>
  <c r="L150" i="1" s="1"/>
  <c r="AH41" i="4"/>
  <c r="L132" i="1" s="1"/>
  <c r="AH40" i="4"/>
  <c r="L131" i="1" s="1"/>
  <c r="AN39" i="4"/>
  <c r="L143" i="1" s="1"/>
  <c r="AM39" i="4"/>
  <c r="L142" i="1" s="1"/>
  <c r="AL39" i="4"/>
  <c r="L141" i="1" s="1"/>
  <c r="AK39" i="4"/>
  <c r="L140" i="1" s="1"/>
  <c r="AJ39" i="4"/>
  <c r="L139" i="1" s="1"/>
  <c r="AH39" i="4"/>
  <c r="L130" i="1" s="1"/>
  <c r="W41" i="4"/>
  <c r="L109" i="1" s="1"/>
  <c r="W40" i="4"/>
  <c r="L108" i="1" s="1"/>
  <c r="AF39" i="4"/>
  <c r="L123" i="1" s="1"/>
  <c r="AE39" i="4"/>
  <c r="L122" i="1" s="1"/>
  <c r="AD39" i="4"/>
  <c r="L121" i="1" s="1"/>
  <c r="AC39" i="4"/>
  <c r="L120" i="1" s="1"/>
  <c r="AB39" i="4"/>
  <c r="L119" i="1" s="1"/>
  <c r="AA39" i="4"/>
  <c r="L118" i="1" s="1"/>
  <c r="Z39" i="4"/>
  <c r="L117" i="1" s="1"/>
  <c r="Y39" i="4"/>
  <c r="L116" i="1" s="1"/>
  <c r="W39" i="4"/>
  <c r="R39" i="4"/>
  <c r="L97" i="1" s="1"/>
  <c r="S39" i="4"/>
  <c r="L98" i="1" s="1"/>
  <c r="T39" i="4"/>
  <c r="L99" i="1" s="1"/>
  <c r="U39" i="4"/>
  <c r="L100" i="1" s="1"/>
  <c r="O39" i="4"/>
  <c r="L94" i="1" s="1"/>
  <c r="P39" i="4"/>
  <c r="L95" i="1" s="1"/>
  <c r="Q39" i="4"/>
  <c r="L96" i="1" s="1"/>
  <c r="N39" i="4"/>
  <c r="L93" i="1" s="1"/>
  <c r="L41" i="4"/>
  <c r="L86" i="1" s="1"/>
  <c r="L40" i="4"/>
  <c r="L85" i="1" s="1"/>
  <c r="L39" i="4"/>
  <c r="L84" i="1" s="1"/>
  <c r="L72" i="1"/>
  <c r="M72" i="1" s="1"/>
  <c r="L71" i="1"/>
  <c r="M71" i="1" s="1"/>
  <c r="L70" i="1"/>
  <c r="M70" i="1" s="1"/>
  <c r="F39" i="4"/>
  <c r="L49" i="1" s="1"/>
  <c r="M49" i="1" s="1"/>
  <c r="G39" i="4"/>
  <c r="L56" i="1" s="1"/>
  <c r="M56" i="1" s="1"/>
  <c r="L63" i="1"/>
  <c r="M63" i="1" s="1"/>
  <c r="L50" i="1"/>
  <c r="M50" i="1" s="1"/>
  <c r="L57" i="1"/>
  <c r="M57" i="1" s="1"/>
  <c r="L64" i="1"/>
  <c r="M64" i="1" s="1"/>
  <c r="L44" i="1"/>
  <c r="M44" i="1" s="1"/>
  <c r="L51" i="1"/>
  <c r="M51" i="1" s="1"/>
  <c r="L58" i="1"/>
  <c r="M58" i="1" s="1"/>
  <c r="L65" i="1"/>
  <c r="M65" i="1" s="1"/>
  <c r="E42" i="4"/>
  <c r="L45" i="1" s="1"/>
  <c r="M45" i="1" s="1"/>
  <c r="F42" i="4"/>
  <c r="L52" i="1" s="1"/>
  <c r="M52" i="1" s="1"/>
  <c r="G42" i="4"/>
  <c r="L59" i="1" s="1"/>
  <c r="M59" i="1" s="1"/>
  <c r="L66" i="1"/>
  <c r="M66" i="1" s="1"/>
  <c r="L38" i="1"/>
  <c r="M38" i="1" s="1"/>
  <c r="L37" i="1"/>
  <c r="M37" i="1" s="1"/>
  <c r="L36" i="1"/>
  <c r="M36" i="1" s="1"/>
  <c r="L35" i="1"/>
  <c r="M35" i="1" s="1"/>
  <c r="L28" i="1"/>
  <c r="M28" i="1" s="1"/>
  <c r="L27" i="1"/>
  <c r="M27" i="1" s="1"/>
  <c r="L26" i="1"/>
  <c r="M26" i="1" s="1"/>
  <c r="M53" i="1" l="1"/>
  <c r="M84" i="1"/>
  <c r="M107" i="1"/>
  <c r="M173" i="1"/>
  <c r="M193" i="1"/>
  <c r="M195" i="1"/>
  <c r="M197" i="1"/>
  <c r="M171" i="1"/>
  <c r="M172" i="1"/>
  <c r="M198" i="1"/>
  <c r="M194" i="1"/>
  <c r="M196" i="1"/>
  <c r="M86" i="1"/>
  <c r="M108" i="1"/>
  <c r="M130" i="1"/>
  <c r="M131" i="1"/>
  <c r="M150" i="1"/>
  <c r="M151" i="1"/>
  <c r="M85" i="1"/>
  <c r="M109" i="1"/>
  <c r="M132" i="1"/>
  <c r="M152" i="1"/>
  <c r="L153" i="1"/>
  <c r="N153" i="1" s="1"/>
  <c r="L192" i="1"/>
  <c r="L185" i="1"/>
  <c r="L174" i="1"/>
  <c r="N174" i="1" s="1"/>
  <c r="L165" i="1"/>
  <c r="L144" i="1"/>
  <c r="L133" i="1"/>
  <c r="N133" i="1" s="1"/>
  <c r="L124" i="1"/>
  <c r="L110" i="1"/>
  <c r="N110" i="1" s="1"/>
  <c r="L101" i="1"/>
  <c r="L87" i="1"/>
  <c r="N87" i="1" s="1"/>
  <c r="L73" i="1"/>
  <c r="N73" i="1" s="1"/>
  <c r="L67" i="1"/>
  <c r="N67" i="1" s="1"/>
  <c r="L60" i="1"/>
  <c r="N60" i="1" s="1"/>
  <c r="L53" i="1"/>
  <c r="N53" i="1" s="1"/>
  <c r="L46" i="1"/>
  <c r="N46" i="1" s="1"/>
  <c r="L29" i="1"/>
  <c r="N29" i="1" s="1"/>
  <c r="M29" i="1" l="1"/>
  <c r="M192" i="1"/>
  <c r="M199" i="1" s="1"/>
  <c r="L199" i="1"/>
  <c r="N199" i="1" s="1"/>
  <c r="M46" i="1"/>
  <c r="M87" i="1"/>
  <c r="M133" i="1"/>
  <c r="M153" i="1"/>
  <c r="M60" i="1"/>
  <c r="M67" i="1"/>
  <c r="M73" i="1"/>
  <c r="M110" i="1"/>
  <c r="M174" i="1"/>
  <c r="L39" i="1" l="1"/>
  <c r="N39" i="1" s="1"/>
  <c r="M39" i="1" l="1"/>
  <c r="L22" i="1" l="1"/>
  <c r="N22" i="1" s="1"/>
  <c r="M22"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東京都</author>
  </authors>
  <commentList>
    <comment ref="B3" authorId="0" shapeId="0" xr:uid="{00000000-0006-0000-0200-000001000000}">
      <text>
        <r>
          <rPr>
            <b/>
            <sz val="9"/>
            <color indexed="81"/>
            <rFont val="MS P ゴシック"/>
            <family val="3"/>
            <charset val="128"/>
          </rPr>
          <t>B列を選択して貼り付ける</t>
        </r>
      </text>
    </comment>
    <comment ref="B38" authorId="0" shapeId="0" xr:uid="{00000000-0006-0000-0200-000002000000}">
      <text>
        <r>
          <rPr>
            <b/>
            <sz val="9"/>
            <color indexed="81"/>
            <rFont val="MS P ゴシック"/>
            <family val="3"/>
            <charset val="128"/>
          </rPr>
          <t>B列を選択して貼り付ける</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東京都</author>
  </authors>
  <commentList>
    <comment ref="E3" authorId="0" shapeId="0" xr:uid="{00000000-0006-0000-0300-000001000000}">
      <text>
        <r>
          <rPr>
            <sz val="9"/>
            <color theme="1"/>
            <rFont val="ＭＳ Ｐゴシック"/>
            <family val="3"/>
            <charset val="128"/>
            <scheme val="minor"/>
          </rPr>
          <t>調査対象者は、必ずパートタイム労働者等非正規雇用労働者も含めた、都内に勤務する全従業員としてください。
ただし、派遣、出向、請負又は委任の関係にある者（奨励事業者と雇用関係にはない者）については、東京都に提出する集計結果には含めないでください。</t>
        </r>
      </text>
    </comment>
    <comment ref="C12" authorId="0" shapeId="0" xr:uid="{00000000-0006-0000-0300-000002000000}">
      <text>
        <r>
          <rPr>
            <b/>
            <sz val="9"/>
            <color indexed="81"/>
            <rFont val="MS P ゴシック"/>
            <family val="3"/>
            <charset val="128"/>
          </rPr>
          <t>部署（事業所）の名称を記載してください</t>
        </r>
      </text>
    </comment>
    <comment ref="L12" authorId="0" shapeId="0" xr:uid="{00000000-0006-0000-0300-000003000000}">
      <text>
        <r>
          <rPr>
            <b/>
            <sz val="9"/>
            <color indexed="81"/>
            <rFont val="MS P ゴシック"/>
            <family val="3"/>
            <charset val="128"/>
          </rPr>
          <t>各事業所の回答人数を記載してください</t>
        </r>
      </text>
    </comment>
    <comment ref="M87" authorId="0" shapeId="0" xr:uid="{00000000-0006-0000-0300-000004000000}">
      <text>
        <r>
          <rPr>
            <b/>
            <sz val="9"/>
            <color indexed="81"/>
            <rFont val="MS P ゴシック"/>
            <family val="3"/>
            <charset val="128"/>
          </rPr>
          <t>問７－１
問２で女性と回答した数を分母として割合を算出しています。</t>
        </r>
      </text>
    </comment>
    <comment ref="M110" authorId="0" shapeId="0" xr:uid="{00000000-0006-0000-0300-000005000000}">
      <text>
        <r>
          <rPr>
            <b/>
            <sz val="9"/>
            <color indexed="81"/>
            <rFont val="MS P ゴシック"/>
            <family val="3"/>
            <charset val="128"/>
          </rPr>
          <t>問８－１
問２で女性と回答した数を分母として割合を算出しています。</t>
        </r>
      </text>
    </comment>
    <comment ref="M133" authorId="0" shapeId="0" xr:uid="{00000000-0006-0000-0300-000006000000}">
      <text>
        <r>
          <rPr>
            <b/>
            <sz val="9"/>
            <color indexed="81"/>
            <rFont val="MS P ゴシック"/>
            <family val="3"/>
            <charset val="128"/>
          </rPr>
          <t>問９－１
問２で女性と回答した数を分母として割合を算出しています。</t>
        </r>
      </text>
    </comment>
    <comment ref="M153" authorId="0" shapeId="0" xr:uid="{00000000-0006-0000-0300-000007000000}">
      <text>
        <r>
          <rPr>
            <b/>
            <sz val="9"/>
            <color indexed="81"/>
            <rFont val="MS P ゴシック"/>
            <family val="3"/>
            <charset val="128"/>
          </rPr>
          <t>問10－１
問２で女性と回答した数を分母として割合を算出しています。</t>
        </r>
      </text>
    </comment>
    <comment ref="M174" authorId="0" shapeId="0" xr:uid="{00000000-0006-0000-0300-000008000000}">
      <text>
        <r>
          <rPr>
            <b/>
            <sz val="9"/>
            <color indexed="81"/>
            <rFont val="MS P ゴシック"/>
            <family val="3"/>
            <charset val="128"/>
          </rPr>
          <t>問11－１
問２で女性と回答した数を分母として割合を算出しています。</t>
        </r>
      </text>
    </comment>
    <comment ref="M199" authorId="0" shapeId="0" xr:uid="{00000000-0006-0000-0300-000009000000}">
      <text>
        <r>
          <rPr>
            <b/>
            <sz val="9"/>
            <color indexed="81"/>
            <rFont val="MS P ゴシック"/>
            <family val="3"/>
            <charset val="128"/>
          </rPr>
          <t>問12
問２で女性と回答した数を分母として割合を算出しています。</t>
        </r>
      </text>
    </comment>
  </commentList>
</comments>
</file>

<file path=xl/sharedStrings.xml><?xml version="1.0" encoding="utf-8"?>
<sst xmlns="http://schemas.openxmlformats.org/spreadsheetml/2006/main" count="489" uniqueCount="234">
  <si>
    <t>←（水色セルに入力してください）</t>
    <rPh sb="2" eb="4">
      <t>ミズイロ</t>
    </rPh>
    <rPh sb="7" eb="9">
      <t>ニュウリョク</t>
    </rPh>
    <phoneticPr fontId="1"/>
  </si>
  <si>
    <t>％</t>
    <phoneticPr fontId="1"/>
  </si>
  <si>
    <t>回答数</t>
    <rPh sb="0" eb="3">
      <t>カイトウスウ</t>
    </rPh>
    <phoneticPr fontId="1"/>
  </si>
  <si>
    <t>割合</t>
    <rPh sb="0" eb="2">
      <t>ワリアイ</t>
    </rPh>
    <phoneticPr fontId="1"/>
  </si>
  <si>
    <t>計</t>
    <rPh sb="0" eb="1">
      <t>ケイ</t>
    </rPh>
    <phoneticPr fontId="1"/>
  </si>
  <si>
    <t>企業等の名称：</t>
    <rPh sb="2" eb="3">
      <t>トウ</t>
    </rPh>
    <rPh sb="4" eb="6">
      <t>メイショウ</t>
    </rPh>
    <phoneticPr fontId="1"/>
  </si>
  <si>
    <t>Ⅰ　基本情報について</t>
    <rPh sb="2" eb="4">
      <t>キホン</t>
    </rPh>
    <rPh sb="4" eb="6">
      <t>ジョウホウ</t>
    </rPh>
    <phoneticPr fontId="1"/>
  </si>
  <si>
    <t>問１  あなたが所属する部署（事業所）の名称を教えてください。【自由記述】</t>
    <phoneticPr fontId="1"/>
  </si>
  <si>
    <t>問２　あなたの性別を教えてください。【〇はひとつ】</t>
    <phoneticPr fontId="1"/>
  </si>
  <si>
    <t>Ⅱ　女性特有の健康課題について</t>
    <rPh sb="2" eb="4">
      <t>ジョセイ</t>
    </rPh>
    <rPh sb="4" eb="6">
      <t>トクユウ</t>
    </rPh>
    <rPh sb="7" eb="9">
      <t>ケンコウ</t>
    </rPh>
    <rPh sb="9" eb="11">
      <t>カダイ</t>
    </rPh>
    <phoneticPr fontId="1"/>
  </si>
  <si>
    <t>問３－１　月経・PMS（月経前症候群）の症状についてどの程度知っていますか。 【○はひとつ】</t>
    <phoneticPr fontId="1"/>
  </si>
  <si>
    <t>１．ほとんど知っている</t>
    <rPh sb="6" eb="7">
      <t>シ</t>
    </rPh>
    <phoneticPr fontId="1"/>
  </si>
  <si>
    <t>２．半分程度知っている</t>
    <rPh sb="2" eb="4">
      <t>ハンブン</t>
    </rPh>
    <rPh sb="4" eb="6">
      <t>テイド</t>
    </rPh>
    <rPh sb="6" eb="7">
      <t>シ</t>
    </rPh>
    <phoneticPr fontId="1"/>
  </si>
  <si>
    <t>３．少し知っている</t>
    <rPh sb="2" eb="3">
      <t>スコ</t>
    </rPh>
    <rPh sb="4" eb="5">
      <t>シ</t>
    </rPh>
    <phoneticPr fontId="1"/>
  </si>
  <si>
    <t>問３－２　妊娠中の症状や不妊治療等の負担についてどの程度知っていますか。【〇はひとつ】</t>
    <phoneticPr fontId="1"/>
  </si>
  <si>
    <t>問３－３　産後の不調についてどの程度知っていますか。【〇はひとつ 】</t>
    <phoneticPr fontId="1"/>
  </si>
  <si>
    <t>問３－４　更年期の症状についてどの程度知っていますか。【〇はひとつ】</t>
    <phoneticPr fontId="1"/>
  </si>
  <si>
    <t>問３－５　婦人科系疾患について、どの程度知っていますか。【〇はひとつ】</t>
    <phoneticPr fontId="1"/>
  </si>
  <si>
    <t>問４　フェムテックについて知っていますか。【〇はひとつ】</t>
    <phoneticPr fontId="1"/>
  </si>
  <si>
    <t>４．全て知らない</t>
    <rPh sb="2" eb="3">
      <t>スベ</t>
    </rPh>
    <rPh sb="4" eb="5">
      <t>シ</t>
    </rPh>
    <phoneticPr fontId="1"/>
  </si>
  <si>
    <t>１．言葉も内容も知っている</t>
    <phoneticPr fontId="1"/>
  </si>
  <si>
    <t>２．言葉は聞いたことがあるが内容は知らない</t>
    <rPh sb="2" eb="4">
      <t>コトバ</t>
    </rPh>
    <rPh sb="5" eb="6">
      <t>キ</t>
    </rPh>
    <rPh sb="14" eb="16">
      <t>ナイヨウ</t>
    </rPh>
    <rPh sb="17" eb="18">
      <t>シ</t>
    </rPh>
    <phoneticPr fontId="1"/>
  </si>
  <si>
    <t>３．知らない</t>
    <rPh sb="2" eb="3">
      <t>シ</t>
    </rPh>
    <phoneticPr fontId="1"/>
  </si>
  <si>
    <t>問７－１  あなたは月経が原因で仕事に支障が出たことがありますか。【○はひとつ】</t>
    <phoneticPr fontId="1"/>
  </si>
  <si>
    <t>１．はい</t>
    <phoneticPr fontId="1"/>
  </si>
  <si>
    <t>２．いいえ</t>
    <phoneticPr fontId="1"/>
  </si>
  <si>
    <t>３．回答しない</t>
    <rPh sb="2" eb="4">
      <t>カイトウ</t>
    </rPh>
    <phoneticPr fontId="1"/>
  </si>
  <si>
    <t>問７－２　月経に関連し、職場にどのようなサポートがあればよいと思いますか。【○はいくつでも】</t>
    <phoneticPr fontId="1"/>
  </si>
  <si>
    <t>３．回答しない</t>
    <rPh sb="2" eb="4">
      <t>カイトウ</t>
    </rPh>
    <phoneticPr fontId="1"/>
  </si>
  <si>
    <t>１．女性</t>
    <rPh sb="2" eb="4">
      <t>ジョセイ</t>
    </rPh>
    <phoneticPr fontId="1"/>
  </si>
  <si>
    <t>２．男性</t>
    <rPh sb="2" eb="4">
      <t>ダンセイ</t>
    </rPh>
    <phoneticPr fontId="1"/>
  </si>
  <si>
    <t>１．オンライン婦人科相談、検診、診察</t>
  </si>
  <si>
    <t>１．オンライン婦人科相談、検診、診察</t>
    <phoneticPr fontId="1"/>
  </si>
  <si>
    <t>２．低用量ピル服薬支援</t>
  </si>
  <si>
    <t>２．低用量ピル服薬支援</t>
    <phoneticPr fontId="1"/>
  </si>
  <si>
    <t>３． トイレにおける生理用品の供給</t>
  </si>
  <si>
    <t>３． トイレにおける生理用品の供給</t>
    <phoneticPr fontId="1"/>
  </si>
  <si>
    <t>４．生理痛やPMS等、月経の症状を緩和する製品の提供</t>
    <rPh sb="2" eb="5">
      <t>セイリツウ</t>
    </rPh>
    <rPh sb="9" eb="10">
      <t>トウ</t>
    </rPh>
    <rPh sb="11" eb="13">
      <t>ゲッケイ</t>
    </rPh>
    <rPh sb="14" eb="16">
      <t>ショウジョウ</t>
    </rPh>
    <rPh sb="17" eb="19">
      <t>カンワ</t>
    </rPh>
    <rPh sb="21" eb="23">
      <t>セイヒン</t>
    </rPh>
    <rPh sb="24" eb="26">
      <t>テイキョウ</t>
    </rPh>
    <phoneticPr fontId="1"/>
  </si>
  <si>
    <t>５．経血漏れを防止する製品の提供</t>
    <rPh sb="2" eb="4">
      <t>ケイケツ</t>
    </rPh>
    <rPh sb="4" eb="5">
      <t>モ</t>
    </rPh>
    <rPh sb="7" eb="9">
      <t>ボウシ</t>
    </rPh>
    <rPh sb="11" eb="13">
      <t>セイヒン</t>
    </rPh>
    <rPh sb="14" eb="16">
      <t>テイキョウ</t>
    </rPh>
    <phoneticPr fontId="1"/>
  </si>
  <si>
    <t>７．女性用トイレ、更衣室、休憩室における設備</t>
    <rPh sb="2" eb="5">
      <t>ジョセイヨウ</t>
    </rPh>
    <rPh sb="9" eb="12">
      <t>コウイシツ</t>
    </rPh>
    <rPh sb="13" eb="16">
      <t>キュウケイシツ</t>
    </rPh>
    <rPh sb="20" eb="22">
      <t>セツビ</t>
    </rPh>
    <phoneticPr fontId="1"/>
  </si>
  <si>
    <t>８．サポートは特に希望しない</t>
    <rPh sb="7" eb="8">
      <t>トク</t>
    </rPh>
    <rPh sb="9" eb="11">
      <t>キボウ</t>
    </rPh>
    <phoneticPr fontId="1"/>
  </si>
  <si>
    <t>問８－１　あなたは妊娠・不妊が原因で仕事に支障が出たことがありますか。【○はひとつ】</t>
    <phoneticPr fontId="1"/>
  </si>
  <si>
    <t>問８－２　妊娠・不妊に関連し、職場にどのようなサポートがあればよいと思いますか。【○はいくつでも】</t>
    <phoneticPr fontId="1"/>
  </si>
  <si>
    <t>２．AMH検査（卵巣予備能検査）キットの提供</t>
  </si>
  <si>
    <t>２．AMH検査（卵巣予備能検査）キットの提供</t>
    <phoneticPr fontId="1"/>
  </si>
  <si>
    <t>４．妊娠中の症状を緩和する製品の提供</t>
    <rPh sb="2" eb="5">
      <t>ニンシンチュウ</t>
    </rPh>
    <rPh sb="6" eb="8">
      <t>ショウジョウ</t>
    </rPh>
    <rPh sb="9" eb="11">
      <t>カンワ</t>
    </rPh>
    <rPh sb="13" eb="15">
      <t>セイヒン</t>
    </rPh>
    <rPh sb="16" eb="18">
      <t>テイキョウ</t>
    </rPh>
    <phoneticPr fontId="1"/>
  </si>
  <si>
    <t>３．排卵日予測や基礎体温管理アプリの提供</t>
    <phoneticPr fontId="1"/>
  </si>
  <si>
    <t>５．不妊治療を記録・管理するアプリの提供</t>
    <rPh sb="2" eb="4">
      <t>フニン</t>
    </rPh>
    <rPh sb="4" eb="6">
      <t>チリョウ</t>
    </rPh>
    <rPh sb="7" eb="9">
      <t>キロク</t>
    </rPh>
    <rPh sb="10" eb="12">
      <t>カンリ</t>
    </rPh>
    <rPh sb="18" eb="20">
      <t>テイキョウ</t>
    </rPh>
    <phoneticPr fontId="1"/>
  </si>
  <si>
    <t>問９－１　あなたは産後の不調が原因で仕事に支障が出たことがありますか。【○はひとつ】</t>
    <phoneticPr fontId="1"/>
  </si>
  <si>
    <t>問９－２　産後の不調に関連し、職場にどのようなサポートがあればよいと思いますか。【○はいくつでも】</t>
    <phoneticPr fontId="1"/>
  </si>
  <si>
    <t>問10－２　更年期に関連し、職場にどのようなサポートがあればよいと思いますか。【○はいくつでも】</t>
    <phoneticPr fontId="1"/>
  </si>
  <si>
    <t>１．助産師等の専門家による産後ケアの解決や支援を目的とした
　　WEB等を用いた相談サービス</t>
    <phoneticPr fontId="1"/>
  </si>
  <si>
    <t>２．産後の不調を緩和する製品の提供</t>
  </si>
  <si>
    <t>２．産後の不調を緩和する製品の提供</t>
    <phoneticPr fontId="1"/>
  </si>
  <si>
    <t>４．女性用トイレ、更衣室、休憩室における設備</t>
    <rPh sb="2" eb="5">
      <t>ジョセイヨウ</t>
    </rPh>
    <rPh sb="9" eb="12">
      <t>コウイシツ</t>
    </rPh>
    <rPh sb="13" eb="16">
      <t>キュウケイシツ</t>
    </rPh>
    <rPh sb="20" eb="22">
      <t>セツビ</t>
    </rPh>
    <phoneticPr fontId="1"/>
  </si>
  <si>
    <t>５．サポートは特に希望しない</t>
    <rPh sb="7" eb="8">
      <t>トク</t>
    </rPh>
    <rPh sb="9" eb="11">
      <t>キボウ</t>
    </rPh>
    <phoneticPr fontId="1"/>
  </si>
  <si>
    <t>２．更年期症状に備える検査キットの提供</t>
  </si>
  <si>
    <t>２．更年期症状に備える検査キットの提供</t>
    <phoneticPr fontId="1"/>
  </si>
  <si>
    <t>３．ホットフラッシュ等の更年期症状を緩和する製品の提供</t>
  </si>
  <si>
    <t>３．ホットフラッシュ等の更年期症状を緩和する製品の提供</t>
    <phoneticPr fontId="1"/>
  </si>
  <si>
    <t>５．女性用トイレ、更衣室、休憩室における設備</t>
    <rPh sb="2" eb="5">
      <t>ジョセイヨウ</t>
    </rPh>
    <rPh sb="9" eb="12">
      <t>コウイシツ</t>
    </rPh>
    <rPh sb="13" eb="16">
      <t>キュウケイシツ</t>
    </rPh>
    <rPh sb="20" eb="22">
      <t>セツビ</t>
    </rPh>
    <phoneticPr fontId="1"/>
  </si>
  <si>
    <t>６．サポートは特に希望しない</t>
    <rPh sb="7" eb="8">
      <t>トク</t>
    </rPh>
    <rPh sb="9" eb="11">
      <t>キボウ</t>
    </rPh>
    <phoneticPr fontId="1"/>
  </si>
  <si>
    <t>問11－１　あなたは婦人科系疾患の不調が原因で仕事に支障が出たことがありますか。【○はひとつ】</t>
    <phoneticPr fontId="1"/>
  </si>
  <si>
    <t>問11－２　婦人科系疾患に関連し、職場にどのようなサポートがあればよいと思いますか。【○はいくつでも】</t>
    <phoneticPr fontId="1"/>
  </si>
  <si>
    <t>２．婦人科系疾患の症状を緩和する製品の提供</t>
  </si>
  <si>
    <t>２．婦人科系疾患の症状を緩和する製品の提供</t>
    <phoneticPr fontId="1"/>
  </si>
  <si>
    <t>１．月経</t>
    <phoneticPr fontId="1"/>
  </si>
  <si>
    <t>２．妊娠・不妊</t>
    <phoneticPr fontId="1"/>
  </si>
  <si>
    <t>３．産後の不調</t>
    <phoneticPr fontId="1"/>
  </si>
  <si>
    <t>４．更年期</t>
    <rPh sb="2" eb="5">
      <t>コウネンキ</t>
    </rPh>
    <phoneticPr fontId="1"/>
  </si>
  <si>
    <t>５．婦人科系疾患</t>
    <rPh sb="2" eb="5">
      <t>フジンカ</t>
    </rPh>
    <rPh sb="5" eb="6">
      <t>ケイ</t>
    </rPh>
    <rPh sb="6" eb="8">
      <t>シッカン</t>
    </rPh>
    <phoneticPr fontId="1"/>
  </si>
  <si>
    <t xml:space="preserve">６．ヘルスリテラシー </t>
    <phoneticPr fontId="1"/>
  </si>
  <si>
    <t>７．特に希望はない</t>
    <rPh sb="2" eb="3">
      <t>トク</t>
    </rPh>
    <rPh sb="4" eb="6">
      <t>キボウ</t>
    </rPh>
    <phoneticPr fontId="1"/>
  </si>
  <si>
    <t>１．</t>
    <phoneticPr fontId="1"/>
  </si>
  <si>
    <t>２．</t>
    <phoneticPr fontId="1"/>
  </si>
  <si>
    <t>３．</t>
    <phoneticPr fontId="1"/>
  </si>
  <si>
    <t>４．</t>
    <phoneticPr fontId="1"/>
  </si>
  <si>
    <t>５．</t>
    <phoneticPr fontId="1"/>
  </si>
  <si>
    <t>６．</t>
    <phoneticPr fontId="1"/>
  </si>
  <si>
    <t>７．</t>
    <phoneticPr fontId="1"/>
  </si>
  <si>
    <t>８．</t>
    <phoneticPr fontId="1"/>
  </si>
  <si>
    <t>９．</t>
    <phoneticPr fontId="1"/>
  </si>
  <si>
    <t>10．</t>
    <phoneticPr fontId="1"/>
  </si>
  <si>
    <t>問</t>
    <rPh sb="0" eb="1">
      <t>トイ</t>
    </rPh>
    <phoneticPr fontId="8"/>
  </si>
  <si>
    <t>回答</t>
    <rPh sb="0" eb="2">
      <t>カイトウ</t>
    </rPh>
    <phoneticPr fontId="8"/>
  </si>
  <si>
    <t>問１</t>
    <rPh sb="0" eb="1">
      <t>トイ</t>
    </rPh>
    <phoneticPr fontId="8"/>
  </si>
  <si>
    <t>問２</t>
    <rPh sb="0" eb="1">
      <t>トイ</t>
    </rPh>
    <phoneticPr fontId="8"/>
  </si>
  <si>
    <t>問４</t>
    <rPh sb="0" eb="1">
      <t>トイ</t>
    </rPh>
    <phoneticPr fontId="8"/>
  </si>
  <si>
    <t>問３－１</t>
    <rPh sb="0" eb="1">
      <t>トイ</t>
    </rPh>
    <phoneticPr fontId="8"/>
  </si>
  <si>
    <t>問３－２</t>
    <rPh sb="0" eb="1">
      <t>トイ</t>
    </rPh>
    <phoneticPr fontId="8"/>
  </si>
  <si>
    <t>問３－３</t>
    <rPh sb="0" eb="1">
      <t>トイ</t>
    </rPh>
    <phoneticPr fontId="8"/>
  </si>
  <si>
    <t>問３－４</t>
    <rPh sb="0" eb="1">
      <t>トイ</t>
    </rPh>
    <phoneticPr fontId="8"/>
  </si>
  <si>
    <t>問３－５</t>
    <rPh sb="0" eb="1">
      <t>トイ</t>
    </rPh>
    <phoneticPr fontId="8"/>
  </si>
  <si>
    <t>問５</t>
    <rPh sb="0" eb="1">
      <t>トイ</t>
    </rPh>
    <phoneticPr fontId="8"/>
  </si>
  <si>
    <t>問６</t>
    <rPh sb="0" eb="1">
      <t>トイ</t>
    </rPh>
    <phoneticPr fontId="8"/>
  </si>
  <si>
    <t>全員</t>
    <rPh sb="0" eb="2">
      <t>ゼンイン</t>
    </rPh>
    <phoneticPr fontId="8"/>
  </si>
  <si>
    <t>女性</t>
    <rPh sb="0" eb="2">
      <t>ジョセイ</t>
    </rPh>
    <phoneticPr fontId="8"/>
  </si>
  <si>
    <t>問７－１</t>
    <rPh sb="0" eb="1">
      <t>トイ</t>
    </rPh>
    <phoneticPr fontId="8"/>
  </si>
  <si>
    <t>問８－１</t>
    <rPh sb="0" eb="1">
      <t>トイ</t>
    </rPh>
    <phoneticPr fontId="8"/>
  </si>
  <si>
    <t>問７－２</t>
    <rPh sb="0" eb="1">
      <t>トイ</t>
    </rPh>
    <phoneticPr fontId="8"/>
  </si>
  <si>
    <t>問８－２</t>
    <rPh sb="0" eb="1">
      <t>トイ</t>
    </rPh>
    <phoneticPr fontId="8"/>
  </si>
  <si>
    <t>問９－１</t>
    <rPh sb="0" eb="1">
      <t>トイ</t>
    </rPh>
    <phoneticPr fontId="8"/>
  </si>
  <si>
    <t>問９－２</t>
    <rPh sb="0" eb="1">
      <t>トイ</t>
    </rPh>
    <phoneticPr fontId="8"/>
  </si>
  <si>
    <t>問10－１</t>
    <rPh sb="0" eb="1">
      <t>トイ</t>
    </rPh>
    <phoneticPr fontId="8"/>
  </si>
  <si>
    <t>問10－２</t>
    <rPh sb="0" eb="1">
      <t>トイ</t>
    </rPh>
    <phoneticPr fontId="8"/>
  </si>
  <si>
    <t>問11－１</t>
    <rPh sb="0" eb="1">
      <t>トイ</t>
    </rPh>
    <phoneticPr fontId="8"/>
  </si>
  <si>
    <t>問11－２</t>
    <rPh sb="0" eb="1">
      <t>トイ</t>
    </rPh>
    <phoneticPr fontId="8"/>
  </si>
  <si>
    <t>問12</t>
    <rPh sb="0" eb="1">
      <t>トイ</t>
    </rPh>
    <phoneticPr fontId="8"/>
  </si>
  <si>
    <t>問13</t>
    <rPh sb="0" eb="1">
      <t>トイ</t>
    </rPh>
    <phoneticPr fontId="8"/>
  </si>
  <si>
    <t>自由記述</t>
    <rPh sb="0" eb="2">
      <t>ジユウ</t>
    </rPh>
    <rPh sb="2" eb="4">
      <t>キジュツ</t>
    </rPh>
    <phoneticPr fontId="8"/>
  </si>
  <si>
    <t>自由記述</t>
    <rPh sb="0" eb="4">
      <t>ジユウキジュツ</t>
    </rPh>
    <phoneticPr fontId="8"/>
  </si>
  <si>
    <t>(自由記述）</t>
  </si>
  <si>
    <t>(自由記述）</t>
    <rPh sb="1" eb="3">
      <t>ジユウ</t>
    </rPh>
    <rPh sb="3" eb="5">
      <t>キジュツ</t>
    </rPh>
    <phoneticPr fontId="8"/>
  </si>
  <si>
    <t>ひとつ選択</t>
    <rPh sb="3" eb="5">
      <t>センタク</t>
    </rPh>
    <phoneticPr fontId="8"/>
  </si>
  <si>
    <t>複数選択可</t>
    <rPh sb="0" eb="2">
      <t>フクスウ</t>
    </rPh>
    <rPh sb="2" eb="4">
      <t>センタク</t>
    </rPh>
    <rPh sb="4" eb="5">
      <t>カ</t>
    </rPh>
    <phoneticPr fontId="8"/>
  </si>
  <si>
    <t>３．排卵日予測や基礎体温管理アプリの提供</t>
    <phoneticPr fontId="8"/>
  </si>
  <si>
    <t>(自由記述）</t>
    <phoneticPr fontId="8"/>
  </si>
  <si>
    <t>（選択肢）</t>
    <rPh sb="1" eb="4">
      <t>センタクシ</t>
    </rPh>
    <phoneticPr fontId="8"/>
  </si>
  <si>
    <t>対象</t>
    <rPh sb="0" eb="2">
      <t>タイショウ</t>
    </rPh>
    <phoneticPr fontId="8"/>
  </si>
  <si>
    <t>回答方法</t>
    <rPh sb="0" eb="2">
      <t>カイトウ</t>
    </rPh>
    <rPh sb="2" eb="4">
      <t>ホウホウ</t>
    </rPh>
    <phoneticPr fontId="8"/>
  </si>
  <si>
    <t>整理番号</t>
    <rPh sb="0" eb="2">
      <t>セイリ</t>
    </rPh>
    <rPh sb="2" eb="4">
      <t>バンゴウ</t>
    </rPh>
    <phoneticPr fontId="8"/>
  </si>
  <si>
    <t>　</t>
  </si>
  <si>
    <t>集計欄（数式が入っているので変更しないでください。）</t>
    <rPh sb="0" eb="2">
      <t>シュウケイ</t>
    </rPh>
    <rPh sb="2" eb="3">
      <t>ラン</t>
    </rPh>
    <rPh sb="4" eb="6">
      <t>スウシキ</t>
    </rPh>
    <rPh sb="7" eb="8">
      <t>ハイ</t>
    </rPh>
    <rPh sb="14" eb="16">
      <t>ヘンコウ</t>
    </rPh>
    <phoneticPr fontId="8"/>
  </si>
  <si>
    <t>アンケート実施日（期間）</t>
    <rPh sb="5" eb="8">
      <t>ジッシビ</t>
    </rPh>
    <rPh sb="9" eb="11">
      <t>キカン</t>
    </rPh>
    <phoneticPr fontId="1"/>
  </si>
  <si>
    <t>（主な意見を取りまとめて記載してください。）</t>
    <rPh sb="1" eb="2">
      <t>オモ</t>
    </rPh>
    <rPh sb="3" eb="5">
      <t>イケン</t>
    </rPh>
    <rPh sb="6" eb="7">
      <t>ト</t>
    </rPh>
    <rPh sb="12" eb="14">
      <t>キサイ</t>
    </rPh>
    <phoneticPr fontId="1"/>
  </si>
  <si>
    <t xml:space="preserve">→具体的に職場で困った経験、仕事に支障が出た事例【自由記述】
</t>
    <phoneticPr fontId="1"/>
  </si>
  <si>
    <t>問５　職場において、女性特有の健康課題を原因として、困っていたり、仕事を諦めたり、トラブルが</t>
    <phoneticPr fontId="1"/>
  </si>
  <si>
    <r>
      <t>　　　</t>
    </r>
    <r>
      <rPr>
        <b/>
        <sz val="11"/>
        <color theme="1"/>
        <rFont val="ＭＳ Ｐゴシック"/>
        <family val="3"/>
        <charset val="128"/>
        <scheme val="minor"/>
      </rPr>
      <t>　発生した事例などを見聞きしたことがあれば具体的に教えてください。【自由記述】</t>
    </r>
    <phoneticPr fontId="1"/>
  </si>
  <si>
    <t xml:space="preserve">　　【自由記述】
</t>
    <phoneticPr fontId="1"/>
  </si>
  <si>
    <t>問12　あなたが一番会社に取り組んでもらいたい女性特有の健康課題等を１つ教えてください。</t>
    <phoneticPr fontId="1"/>
  </si>
  <si>
    <t>　　　　【自由記述】</t>
    <phoneticPr fontId="1"/>
  </si>
  <si>
    <t>（様式）社内意向調査集計結果</t>
    <rPh sb="4" eb="6">
      <t>シャナイ</t>
    </rPh>
    <rPh sb="6" eb="8">
      <t>イコウ</t>
    </rPh>
    <rPh sb="8" eb="10">
      <t>チョウサ</t>
    </rPh>
    <rPh sb="10" eb="12">
      <t>シュウケイ</t>
    </rPh>
    <rPh sb="12" eb="14">
      <t>ケッカ</t>
    </rPh>
    <phoneticPr fontId="1"/>
  </si>
  <si>
    <t xml:space="preserve">→職場で困った経験、仕事に支障が出た事例【自由記述】
</t>
    <phoneticPr fontId="1"/>
  </si>
  <si>
    <t>問10－１　あなたは更年期の症状が原因で仕事に支障が出たことがありますか。【○はひとつ】</t>
    <rPh sb="10" eb="13">
      <t>コウネンキ</t>
    </rPh>
    <rPh sb="14" eb="16">
      <t>ショウジョウ</t>
    </rPh>
    <phoneticPr fontId="1"/>
  </si>
  <si>
    <t>６．女性特有の健康課題について学ぶ研修サービス（体験型を含む）</t>
    <rPh sb="2" eb="4">
      <t>ジョセイ</t>
    </rPh>
    <rPh sb="4" eb="6">
      <t>トクユウ</t>
    </rPh>
    <rPh sb="7" eb="9">
      <t>ケンコウ</t>
    </rPh>
    <rPh sb="9" eb="11">
      <t>カダイ</t>
    </rPh>
    <rPh sb="15" eb="16">
      <t>マナ</t>
    </rPh>
    <rPh sb="17" eb="19">
      <t>ケンシュウ</t>
    </rPh>
    <rPh sb="24" eb="27">
      <t>タイケンガタ</t>
    </rPh>
    <rPh sb="28" eb="29">
      <t>フク</t>
    </rPh>
    <phoneticPr fontId="1"/>
  </si>
  <si>
    <t>６．女性特有の健康課題について学ぶ研修サービス（体験型を含む）</t>
    <rPh sb="2" eb="3">
      <t>ジョ</t>
    </rPh>
    <rPh sb="3" eb="4">
      <t>セイ</t>
    </rPh>
    <rPh sb="4" eb="6">
      <t>トクユウ</t>
    </rPh>
    <rPh sb="7" eb="9">
      <t>ケンコウ</t>
    </rPh>
    <rPh sb="9" eb="11">
      <t>カダイ</t>
    </rPh>
    <rPh sb="15" eb="16">
      <t>マナ</t>
    </rPh>
    <rPh sb="17" eb="19">
      <t>ケンシュウ</t>
    </rPh>
    <rPh sb="24" eb="27">
      <t>タイケンガタ</t>
    </rPh>
    <rPh sb="28" eb="29">
      <t>フク</t>
    </rPh>
    <phoneticPr fontId="1"/>
  </si>
  <si>
    <t>１．助産師等の専門家による産後ケアの解決や支援を目的としたWEB等を用いた相談サービス</t>
    <phoneticPr fontId="8"/>
  </si>
  <si>
    <t>３．女性特有の健康課題について学ぶ研修サービス（体験型を含む）</t>
    <rPh sb="4" eb="6">
      <t>トクユウ</t>
    </rPh>
    <phoneticPr fontId="8"/>
  </si>
  <si>
    <t>４．女性特有の健康課題について学ぶ研修サービス（体験型を含む）</t>
    <rPh sb="2" eb="4">
      <t>ジョセイ</t>
    </rPh>
    <rPh sb="4" eb="6">
      <t>トクユウ</t>
    </rPh>
    <rPh sb="7" eb="9">
      <t>ケンコウ</t>
    </rPh>
    <rPh sb="9" eb="11">
      <t>カダイ</t>
    </rPh>
    <rPh sb="15" eb="16">
      <t>マナ</t>
    </rPh>
    <rPh sb="17" eb="19">
      <t>ケンシュウ</t>
    </rPh>
    <rPh sb="24" eb="27">
      <t>タイケンガタ</t>
    </rPh>
    <rPh sb="28" eb="29">
      <t>フク</t>
    </rPh>
    <phoneticPr fontId="1"/>
  </si>
  <si>
    <t>３．女性特有の健康課題について学ぶ研修サービス（体験型を含む）</t>
    <rPh sb="2" eb="4">
      <t>ジョセイ</t>
    </rPh>
    <rPh sb="4" eb="6">
      <t>トクユウ</t>
    </rPh>
    <rPh sb="7" eb="9">
      <t>ケンコウ</t>
    </rPh>
    <rPh sb="9" eb="11">
      <t>カダイ</t>
    </rPh>
    <rPh sb="15" eb="16">
      <t>マナ</t>
    </rPh>
    <rPh sb="17" eb="19">
      <t>ケンシュウ</t>
    </rPh>
    <rPh sb="24" eb="27">
      <t>タイケンガタ</t>
    </rPh>
    <rPh sb="28" eb="29">
      <t>フク</t>
    </rPh>
    <phoneticPr fontId="1"/>
  </si>
  <si>
    <t>問６　女性特有の健康課題に関連して、あなたが同僚・上司・部下への対応で困ったり、トラブルが</t>
    <phoneticPr fontId="1"/>
  </si>
  <si>
    <r>
      <t>　　　</t>
    </r>
    <r>
      <rPr>
        <b/>
        <sz val="11"/>
        <rFont val="ＭＳ Ｐゴシック"/>
        <family val="3"/>
        <charset val="128"/>
        <scheme val="minor"/>
      </rPr>
      <t>　発生した経験があれば具体的に教えてください。【自由記述】</t>
    </r>
    <phoneticPr fontId="1"/>
  </si>
  <si>
    <t>６．女性特有の健康課題について学ぶ研修サービス（体験型を含む）</t>
    <rPh sb="2" eb="3">
      <t>オンナ</t>
    </rPh>
    <rPh sb="3" eb="4">
      <t>セイ</t>
    </rPh>
    <rPh sb="4" eb="6">
      <t>トクユウ</t>
    </rPh>
    <rPh sb="7" eb="9">
      <t>ケンコウ</t>
    </rPh>
    <rPh sb="9" eb="11">
      <t>カダイ</t>
    </rPh>
    <rPh sb="15" eb="16">
      <t>マナ</t>
    </rPh>
    <rPh sb="17" eb="19">
      <t>ケンシュウ</t>
    </rPh>
    <rPh sb="24" eb="27">
      <t>タイケンガタ</t>
    </rPh>
    <rPh sb="28" eb="29">
      <t>フク</t>
    </rPh>
    <phoneticPr fontId="1"/>
  </si>
  <si>
    <t>３．女性特有の健康課題について学ぶ研修サービス（体験型を含む）</t>
    <rPh sb="4" eb="6">
      <t>トクユウ</t>
    </rPh>
    <phoneticPr fontId="1"/>
  </si>
  <si>
    <t>問13　本意向調査や女性特有の健康課題への支援について、ご意見・ご要望がありましたらご記載ください。</t>
    <rPh sb="12" eb="14">
      <t>トクユウ</t>
    </rPh>
    <phoneticPr fontId="1"/>
  </si>
  <si>
    <t>（「はい」と回答⇒具体事例があれば記入）</t>
    <rPh sb="6" eb="8">
      <t>カイトウ</t>
    </rPh>
    <rPh sb="9" eb="11">
      <t>グタイ</t>
    </rPh>
    <rPh sb="11" eb="13">
      <t>ジレイ</t>
    </rPh>
    <rPh sb="17" eb="19">
      <t>キニュウ</t>
    </rPh>
    <phoneticPr fontId="8"/>
  </si>
  <si>
    <t>２　集計方法</t>
    <rPh sb="2" eb="4">
      <t>シュウケイ</t>
    </rPh>
    <rPh sb="4" eb="6">
      <t>ホウホウ</t>
    </rPh>
    <phoneticPr fontId="8"/>
  </si>
  <si>
    <t>１　従業員への調査依頼</t>
    <rPh sb="2" eb="5">
      <t>ジュウギョウイン</t>
    </rPh>
    <rPh sb="7" eb="9">
      <t>チョウサ</t>
    </rPh>
    <rPh sb="9" eb="11">
      <t>イライ</t>
    </rPh>
    <phoneticPr fontId="8"/>
  </si>
  <si>
    <t>〇×事業所</t>
    <rPh sb="2" eb="5">
      <t>ジギョウショ</t>
    </rPh>
    <phoneticPr fontId="8"/>
  </si>
  <si>
    <t>１．女性</t>
  </si>
  <si>
    <t>２．半分程度知っているものがある</t>
  </si>
  <si>
    <t>３．少し知っているものがある</t>
  </si>
  <si>
    <t>４．全て知らない</t>
  </si>
  <si>
    <t>２．言葉は聞いたことがあるが内容は知らない</t>
  </si>
  <si>
    <t>１．はい</t>
  </si>
  <si>
    <t>〇</t>
  </si>
  <si>
    <t>２．いいえ</t>
  </si>
  <si>
    <t>３．回答しない</t>
  </si>
  <si>
    <t>１．月経</t>
  </si>
  <si>
    <t>△□事業所</t>
    <rPh sb="2" eb="5">
      <t>ジギョウショ</t>
    </rPh>
    <phoneticPr fontId="8"/>
  </si>
  <si>
    <t>２．男性</t>
  </si>
  <si>
    <t>１．ほとんど知っている</t>
  </si>
  <si>
    <t>３．知らない</t>
  </si>
  <si>
    <t>１．言葉も内容も知っている</t>
  </si>
  <si>
    <t>〇〇〇～～～</t>
    <phoneticPr fontId="8"/>
  </si>
  <si>
    <t>×××～～～</t>
    <phoneticPr fontId="8"/>
  </si>
  <si>
    <t>〇〇〇～～～</t>
    <phoneticPr fontId="8"/>
  </si>
  <si>
    <t xml:space="preserve">
</t>
    <phoneticPr fontId="8"/>
  </si>
  <si>
    <t>×××～～</t>
    <phoneticPr fontId="8"/>
  </si>
  <si>
    <t>５．婦人科系疾患</t>
  </si>
  <si>
    <t>※具体的に記載してください。
例：生理痛や検査で頻繁に休みを申請している同僚がいた。上司に「なんで何回も休む必要があるのか」と他の従業員もいる前で聞かれ、子宮内膜症であることを気まずそうに打ち明けていた。</t>
  </si>
  <si>
    <t>※具体的に記載してください。</t>
  </si>
  <si>
    <t>※具体的に記載してください。
例：女性トイレ内に生理用ナプキンの自販機を設置してほしい。
〇〇社の△△サービス</t>
  </si>
  <si>
    <t>※具体的に記載してください。
例：更年期についての知識を深めるためのeラーニング</t>
  </si>
  <si>
    <t>２．半分程度知っているものがある</t>
    <phoneticPr fontId="8"/>
  </si>
  <si>
    <t>３．少し知っているものがある</t>
    <phoneticPr fontId="8"/>
  </si>
  <si>
    <t>〇×事業所</t>
    <rPh sb="2" eb="5">
      <t>ジギョウショ</t>
    </rPh>
    <phoneticPr fontId="1"/>
  </si>
  <si>
    <t>△□事業所</t>
    <rPh sb="2" eb="5">
      <t>ジギョウショ</t>
    </rPh>
    <phoneticPr fontId="1"/>
  </si>
  <si>
    <t>②セルに色がついていない箇所は自動入力になります。
エラーがないかご確認ください。</t>
    <phoneticPr fontId="8"/>
  </si>
  <si>
    <t>月経</t>
  </si>
  <si>
    <t>更年期</t>
  </si>
  <si>
    <t>妊娠・
不妊</t>
    <phoneticPr fontId="1"/>
  </si>
  <si>
    <t>産後の不調</t>
    <phoneticPr fontId="1"/>
  </si>
  <si>
    <t>婦人科系疾患</t>
    <phoneticPr fontId="1"/>
  </si>
  <si>
    <t>ヘルスリテラシー</t>
    <phoneticPr fontId="1"/>
  </si>
  <si>
    <t>〇×事業所、△□事業所</t>
    <rPh sb="2" eb="5">
      <t>ジギョウショ</t>
    </rPh>
    <rPh sb="8" eb="11">
      <t>ジギョウショ</t>
    </rPh>
    <phoneticPr fontId="1"/>
  </si>
  <si>
    <r>
      <rPr>
        <b/>
        <sz val="11"/>
        <rFont val="ＭＳ Ｐゴシック"/>
        <family val="3"/>
        <charset val="128"/>
        <scheme val="minor"/>
      </rPr>
      <t>上記で〇をつけた項目について、</t>
    </r>
    <r>
      <rPr>
        <b/>
        <sz val="11"/>
        <color rgb="FFFF0000"/>
        <rFont val="ＭＳ Ｐゴシック"/>
        <family val="3"/>
        <charset val="128"/>
        <scheme val="minor"/>
      </rPr>
      <t>問12</t>
    </r>
    <r>
      <rPr>
        <sz val="11"/>
        <color theme="1"/>
        <rFont val="ＭＳ Ｐゴシック"/>
        <family val="3"/>
        <charset val="128"/>
        <scheme val="minor"/>
      </rPr>
      <t>において従業員から回答があった事業所を全て記載してください。</t>
    </r>
    <rPh sb="15" eb="16">
      <t>トイ</t>
    </rPh>
    <rPh sb="22" eb="25">
      <t>ジュウギョウイン</t>
    </rPh>
    <rPh sb="27" eb="29">
      <t>カイトウ</t>
    </rPh>
    <rPh sb="33" eb="36">
      <t>ジギョウショ</t>
    </rPh>
    <phoneticPr fontId="1"/>
  </si>
  <si>
    <t>社内で取り組む女性特有の健康課題等について、該当するものに〇をつけてください（複数回答可）</t>
    <rPh sb="0" eb="2">
      <t>シャナイ</t>
    </rPh>
    <rPh sb="3" eb="4">
      <t>ト</t>
    </rPh>
    <rPh sb="5" eb="6">
      <t>ク</t>
    </rPh>
    <phoneticPr fontId="1"/>
  </si>
  <si>
    <t>【東京都提出用】※個人の特定を避けるため、以下の欄は社内説明会の資料には含めないでください。
　　　　　　　　　　　　東京都の実績報告の際のみ提出してください。</t>
    <rPh sb="1" eb="4">
      <t>トウキョウト</t>
    </rPh>
    <rPh sb="4" eb="7">
      <t>テイシュツヨウ</t>
    </rPh>
    <rPh sb="9" eb="11">
      <t>コジン</t>
    </rPh>
    <rPh sb="12" eb="14">
      <t>トクテイ</t>
    </rPh>
    <rPh sb="15" eb="16">
      <t>サ</t>
    </rPh>
    <rPh sb="21" eb="23">
      <t>イカ</t>
    </rPh>
    <rPh sb="24" eb="25">
      <t>ラン</t>
    </rPh>
    <rPh sb="26" eb="28">
      <t>シャナイ</t>
    </rPh>
    <rPh sb="28" eb="31">
      <t>セツメイカイ</t>
    </rPh>
    <rPh sb="32" eb="34">
      <t>シリョウ</t>
    </rPh>
    <rPh sb="36" eb="37">
      <t>フク</t>
    </rPh>
    <rPh sb="59" eb="62">
      <t>トウキョウト</t>
    </rPh>
    <rPh sb="63" eb="65">
      <t>ジッセキ</t>
    </rPh>
    <rPh sb="65" eb="67">
      <t>ホウコク</t>
    </rPh>
    <rPh sb="68" eb="69">
      <t>サイ</t>
    </rPh>
    <rPh sb="71" eb="73">
      <t>テイシュツ</t>
    </rPh>
    <phoneticPr fontId="1"/>
  </si>
  <si>
    <t>〇×事業所</t>
    <rPh sb="2" eb="5">
      <t>ジギョウショ</t>
    </rPh>
    <phoneticPr fontId="2"/>
  </si>
  <si>
    <t xml:space="preserve">株式会社東京産業 </t>
    <phoneticPr fontId="1"/>
  </si>
  <si>
    <t>令和６年〇月〇日～〇日</t>
    <rPh sb="0" eb="2">
      <t>レイワ</t>
    </rPh>
    <rPh sb="3" eb="4">
      <t>ネン</t>
    </rPh>
    <rPh sb="5" eb="6">
      <t>ガツ</t>
    </rPh>
    <rPh sb="7" eb="8">
      <t>ニチ</t>
    </rPh>
    <rPh sb="10" eb="11">
      <t>ニチ</t>
    </rPh>
    <phoneticPr fontId="1"/>
  </si>
  <si>
    <t>（主な意見を取りまとめて記載してください。）
・生理痛や検査で頻繁に休みを申請している同僚がいた。上司に「なんで何回も休む必要があるのか」と他の従業員もいる前で聞かれ、子宮内膜症であることを気まずそうに打ち明けていた。
・×××～～～</t>
    <rPh sb="1" eb="2">
      <t>オモ</t>
    </rPh>
    <rPh sb="3" eb="5">
      <t>イケン</t>
    </rPh>
    <rPh sb="6" eb="7">
      <t>ト</t>
    </rPh>
    <rPh sb="12" eb="14">
      <t>キサイ</t>
    </rPh>
    <phoneticPr fontId="1"/>
  </si>
  <si>
    <t>（主な意見を取りまとめて記載してください。）
・×××～～～</t>
    <rPh sb="1" eb="2">
      <t>オモ</t>
    </rPh>
    <rPh sb="3" eb="5">
      <t>イケン</t>
    </rPh>
    <rPh sb="6" eb="7">
      <t>ト</t>
    </rPh>
    <rPh sb="12" eb="14">
      <t>キサイ</t>
    </rPh>
    <phoneticPr fontId="1"/>
  </si>
  <si>
    <t>【はじめに】　社内意向調査の集計方法について</t>
    <rPh sb="7" eb="9">
      <t>シャナイ</t>
    </rPh>
    <rPh sb="9" eb="11">
      <t>イコウ</t>
    </rPh>
    <rPh sb="11" eb="13">
      <t>チョウサ</t>
    </rPh>
    <rPh sb="14" eb="16">
      <t>シュウケイ</t>
    </rPh>
    <rPh sb="16" eb="18">
      <t>ホウホウ</t>
    </rPh>
    <phoneticPr fontId="8"/>
  </si>
  <si>
    <t>０　本ファイルのシート構成</t>
    <rPh sb="2" eb="3">
      <t>ホン</t>
    </rPh>
    <rPh sb="11" eb="13">
      <t>コウセイ</t>
    </rPh>
    <phoneticPr fontId="8"/>
  </si>
  <si>
    <t>本シートです。社内意向調査の集計方法について説明しています。</t>
    <rPh sb="0" eb="1">
      <t>ホン</t>
    </rPh>
    <rPh sb="7" eb="9">
      <t>シャナイ</t>
    </rPh>
    <rPh sb="9" eb="11">
      <t>イコウ</t>
    </rPh>
    <rPh sb="11" eb="13">
      <t>チョウサ</t>
    </rPh>
    <rPh sb="14" eb="16">
      <t>シュウケイ</t>
    </rPh>
    <rPh sb="16" eb="18">
      <t>ホウホウ</t>
    </rPh>
    <rPh sb="22" eb="24">
      <t>セツメイ</t>
    </rPh>
    <phoneticPr fontId="8"/>
  </si>
  <si>
    <t>社内意向調査回答票（見本）</t>
    <rPh sb="10" eb="12">
      <t>ミホン</t>
    </rPh>
    <phoneticPr fontId="8"/>
  </si>
  <si>
    <t>※具体的に記載してください。
例：更年期障害のため、もう少し残業が少ない部署に異動したいと上司に希望したが、異動させてもらえなかった。</t>
    <rPh sb="54" eb="56">
      <t>イドウ</t>
    </rPh>
    <phoneticPr fontId="8"/>
  </si>
  <si>
    <t>※具体的に記載してください。
例：妊娠・不妊に関する知識がないため、研修サービスを活用して理解を深めたい。
〇〇社の△△サービス</t>
    <phoneticPr fontId="8"/>
  </si>
  <si>
    <t>※具体的に記載してください。
例：乳腺炎予防のため、搾乳できるスペースが女性専用休憩室にあるとよい。</t>
    <phoneticPr fontId="8"/>
  </si>
  <si>
    <t>※具体的に記載してください。
例：オンライン婦人科診療サービス</t>
    <rPh sb="25" eb="27">
      <t>シンリョウ</t>
    </rPh>
    <phoneticPr fontId="8"/>
  </si>
  <si>
    <t>※具体的に記載してください。
例：生理痛や検査で頻繁に休みを申請している同僚がいた。上司に「なんで何回も休む必要があるのか」と他の従業員もいる前で聞かれ、子宮内膜症であることを気まずそうに打ち明けていた。</t>
    <phoneticPr fontId="8"/>
  </si>
  <si>
    <t>【はじめに】</t>
    <phoneticPr fontId="8"/>
  </si>
  <si>
    <t>（主な意見を取りまとめて記載してください。）
・更年期障害のため、もう少し残業が少ない部署に異動したいと上司に希望したが、異動させてもらえなかった。
・〇〇〇～～～</t>
    <rPh sb="1" eb="2">
      <t>オモ</t>
    </rPh>
    <rPh sb="3" eb="5">
      <t>イケン</t>
    </rPh>
    <rPh sb="6" eb="7">
      <t>ト</t>
    </rPh>
    <rPh sb="12" eb="14">
      <t>キサイ</t>
    </rPh>
    <rPh sb="61" eb="63">
      <t>イドウ</t>
    </rPh>
    <phoneticPr fontId="1"/>
  </si>
  <si>
    <r>
      <t>従業員が社内意向調査に回答する際に使用します。
なお、本ファイルの回答票は見本です。</t>
    </r>
    <r>
      <rPr>
        <u/>
        <sz val="11"/>
        <color theme="1"/>
        <rFont val="ＭＳ Ｐゴシック"/>
        <family val="3"/>
        <charset val="128"/>
        <scheme val="minor"/>
      </rPr>
      <t>従業員への調査依頼は、別ファイルの従業員回答用を使用してください。</t>
    </r>
    <rPh sb="0" eb="3">
      <t>ジュウギョウイン</t>
    </rPh>
    <rPh sb="4" eb="6">
      <t>シャナイ</t>
    </rPh>
    <rPh sb="6" eb="8">
      <t>イコウ</t>
    </rPh>
    <rPh sb="8" eb="10">
      <t>チョウサ</t>
    </rPh>
    <rPh sb="11" eb="13">
      <t>カイトウ</t>
    </rPh>
    <rPh sb="15" eb="16">
      <t>サイ</t>
    </rPh>
    <rPh sb="17" eb="19">
      <t>シヨウ</t>
    </rPh>
    <rPh sb="27" eb="28">
      <t>ホン</t>
    </rPh>
    <rPh sb="33" eb="35">
      <t>カイトウ</t>
    </rPh>
    <rPh sb="35" eb="36">
      <t>ヒョウ</t>
    </rPh>
    <rPh sb="37" eb="39">
      <t>ミホン</t>
    </rPh>
    <rPh sb="42" eb="45">
      <t>ジュウギョウイン</t>
    </rPh>
    <rPh sb="47" eb="49">
      <t>チョウサ</t>
    </rPh>
    <rPh sb="49" eb="51">
      <t>イライ</t>
    </rPh>
    <rPh sb="53" eb="54">
      <t>ベツ</t>
    </rPh>
    <rPh sb="59" eb="62">
      <t>ジュウギョウイン</t>
    </rPh>
    <rPh sb="62" eb="64">
      <t>カイトウ</t>
    </rPh>
    <rPh sb="64" eb="65">
      <t>ヨウ</t>
    </rPh>
    <rPh sb="66" eb="68">
      <t>シヨウ</t>
    </rPh>
    <phoneticPr fontId="8"/>
  </si>
  <si>
    <r>
      <t xml:space="preserve">社内説明会で社内意向調査の集計結果を説明する際の資料となるシートです。
</t>
    </r>
    <r>
      <rPr>
        <b/>
        <u/>
        <sz val="11"/>
        <color rgb="FFFF0000"/>
        <rFont val="ＭＳ Ｐゴシック"/>
        <family val="3"/>
        <charset val="128"/>
        <scheme val="minor"/>
      </rPr>
      <t>実績報告の際に、東京都への提出が必要です。</t>
    </r>
    <rPh sb="0" eb="2">
      <t>シャナイ</t>
    </rPh>
    <rPh sb="2" eb="5">
      <t>セツメイカイ</t>
    </rPh>
    <rPh sb="6" eb="8">
      <t>シャナイ</t>
    </rPh>
    <rPh sb="8" eb="10">
      <t>イコウ</t>
    </rPh>
    <rPh sb="10" eb="12">
      <t>チョウサ</t>
    </rPh>
    <rPh sb="13" eb="15">
      <t>シュウケイ</t>
    </rPh>
    <rPh sb="15" eb="17">
      <t>ケッカ</t>
    </rPh>
    <rPh sb="18" eb="20">
      <t>セツメイ</t>
    </rPh>
    <rPh sb="22" eb="23">
      <t>サイ</t>
    </rPh>
    <rPh sb="24" eb="26">
      <t>シリョウ</t>
    </rPh>
    <rPh sb="36" eb="38">
      <t>ジッセキ</t>
    </rPh>
    <rPh sb="38" eb="40">
      <t>ホウコク</t>
    </rPh>
    <rPh sb="41" eb="42">
      <t>サイ</t>
    </rPh>
    <rPh sb="44" eb="47">
      <t>トウキョウト</t>
    </rPh>
    <rPh sb="49" eb="51">
      <t>テイシュツ</t>
    </rPh>
    <rPh sb="52" eb="54">
      <t>ヒツヨウ</t>
    </rPh>
    <phoneticPr fontId="8"/>
  </si>
  <si>
    <t>回答票（見本）</t>
    <rPh sb="0" eb="2">
      <t>カイトウ</t>
    </rPh>
    <rPh sb="2" eb="3">
      <t>ヒョウ</t>
    </rPh>
    <rPh sb="4" eb="6">
      <t>ミホン</t>
    </rPh>
    <phoneticPr fontId="8"/>
  </si>
  <si>
    <t>従業員が提出した回答票をまとめる際に使用するシートです。</t>
    <rPh sb="0" eb="3">
      <t>ジュウギョウイン</t>
    </rPh>
    <rPh sb="4" eb="6">
      <t>テイシュツ</t>
    </rPh>
    <rPh sb="8" eb="10">
      <t>カイトウ</t>
    </rPh>
    <rPh sb="10" eb="11">
      <t>ヒョウ</t>
    </rPh>
    <rPh sb="16" eb="17">
      <t>サイ</t>
    </rPh>
    <rPh sb="18" eb="20">
      <t>シヨウ</t>
    </rPh>
    <phoneticPr fontId="8"/>
  </si>
  <si>
    <t>回答票の集計は、以下（１）～（３）の手順で行ってください。</t>
    <rPh sb="0" eb="2">
      <t>カイトウ</t>
    </rPh>
    <rPh sb="2" eb="3">
      <t>ヒョウ</t>
    </rPh>
    <rPh sb="4" eb="6">
      <t>シュウケイ</t>
    </rPh>
    <rPh sb="8" eb="10">
      <t>イカ</t>
    </rPh>
    <rPh sb="18" eb="20">
      <t>テジュン</t>
    </rPh>
    <rPh sb="21" eb="22">
      <t>オコナ</t>
    </rPh>
    <phoneticPr fontId="8"/>
  </si>
  <si>
    <t>（１）回答票のコピー</t>
    <rPh sb="3" eb="5">
      <t>カイトウ</t>
    </rPh>
    <rPh sb="5" eb="6">
      <t>ヒョウ</t>
    </rPh>
    <phoneticPr fontId="8"/>
  </si>
  <si>
    <t>②従業員から提出された全ての回答票について、上から順番に①のとおり貼り付ける。</t>
    <rPh sb="1" eb="4">
      <t>ジュウギョウイン</t>
    </rPh>
    <rPh sb="6" eb="8">
      <t>テイシュツ</t>
    </rPh>
    <rPh sb="22" eb="23">
      <t>ウエ</t>
    </rPh>
    <rPh sb="25" eb="27">
      <t>ジュンバン</t>
    </rPh>
    <phoneticPr fontId="8"/>
  </si>
  <si>
    <t>※（様式第6号）実績報告書の別紙１「１　社内意向調査の実施④ 実施内容」（２ページ目）と揃えてください。</t>
    <rPh sb="2" eb="4">
      <t>ヨウシキ</t>
    </rPh>
    <rPh sb="4" eb="5">
      <t>ダイ</t>
    </rPh>
    <rPh sb="6" eb="7">
      <t>ゴウ</t>
    </rPh>
    <rPh sb="8" eb="10">
      <t>ジッセキ</t>
    </rPh>
    <rPh sb="10" eb="13">
      <t>ホウコクショ</t>
    </rPh>
    <rPh sb="14" eb="16">
      <t>ベッシ</t>
    </rPh>
    <rPh sb="41" eb="42">
      <t>メ</t>
    </rPh>
    <rPh sb="44" eb="45">
      <t>ソロ</t>
    </rPh>
    <phoneticPr fontId="1"/>
  </si>
  <si>
    <t>集計作業用</t>
    <rPh sb="2" eb="4">
      <t>サギョウ</t>
    </rPh>
    <rPh sb="4" eb="5">
      <t>ヨウ</t>
    </rPh>
    <phoneticPr fontId="8"/>
  </si>
  <si>
    <t>集計作業用</t>
    <rPh sb="0" eb="2">
      <t>シュウケイ</t>
    </rPh>
    <rPh sb="4" eb="5">
      <t>ヨウ</t>
    </rPh>
    <phoneticPr fontId="8"/>
  </si>
  <si>
    <t>（２）シート[集計作業用]に回答票を貼り付け</t>
    <rPh sb="7" eb="9">
      <t>シュウケイ</t>
    </rPh>
    <rPh sb="9" eb="11">
      <t>サギョウ</t>
    </rPh>
    <rPh sb="11" eb="12">
      <t>ヨウ</t>
    </rPh>
    <rPh sb="16" eb="17">
      <t>ヒョウ</t>
    </rPh>
    <rPh sb="18" eb="19">
      <t>ハ</t>
    </rPh>
    <rPh sb="20" eb="21">
      <t>ツ</t>
    </rPh>
    <phoneticPr fontId="8"/>
  </si>
  <si>
    <r>
      <t>①(1)でコピーした</t>
    </r>
    <r>
      <rPr>
        <b/>
        <sz val="10"/>
        <color rgb="FF000000"/>
        <rFont val="ＭＳ Ｐゴシック"/>
        <family val="3"/>
        <charset val="128"/>
        <scheme val="minor"/>
      </rPr>
      <t>タテ（列）</t>
    </r>
    <r>
      <rPr>
        <sz val="10"/>
        <color rgb="FF000000"/>
        <rFont val="ＭＳ Ｐゴシック"/>
        <family val="3"/>
        <charset val="128"/>
        <scheme val="minor"/>
      </rPr>
      <t>の回答内容について、シート[集計作業用]に</t>
    </r>
    <r>
      <rPr>
        <b/>
        <sz val="10"/>
        <color rgb="FF000000"/>
        <rFont val="ＭＳ Ｐゴシック"/>
        <family val="3"/>
        <charset val="128"/>
        <scheme val="minor"/>
      </rPr>
      <t>ヨコ（行）</t>
    </r>
    <r>
      <rPr>
        <sz val="10"/>
        <color rgb="FF000000"/>
        <rFont val="ＭＳ Ｐゴシック"/>
        <family val="3"/>
        <charset val="128"/>
        <scheme val="minor"/>
      </rPr>
      <t>に貼り付ける。
【B列のセルを右クリック】⇒【貼り付けのオプション】⇒【行列を入れ替える】</t>
    </r>
    <rPh sb="13" eb="14">
      <t>レツ</t>
    </rPh>
    <rPh sb="16" eb="18">
      <t>カイトウ</t>
    </rPh>
    <rPh sb="18" eb="20">
      <t>ナイヨウ</t>
    </rPh>
    <rPh sb="39" eb="40">
      <t>ギョウ</t>
    </rPh>
    <phoneticPr fontId="8"/>
  </si>
  <si>
    <t>(1)『（様式）社内意向調査票』（PDF又はWord)及び『社内意向調査回答票（従業員回答用)』（Excel）（※本ファイルとは別のファイル）を都内に勤務する全ての従業員（雇用形態を問わない）に送付し、回答を依頼してください。</t>
    <rPh sb="5" eb="7">
      <t>ヨウシキ</t>
    </rPh>
    <rPh sb="20" eb="21">
      <t>マタ</t>
    </rPh>
    <rPh sb="27" eb="28">
      <t>オヨ</t>
    </rPh>
    <rPh sb="57" eb="58">
      <t>ホン</t>
    </rPh>
    <rPh sb="64" eb="65">
      <t>ベツ</t>
    </rPh>
    <rPh sb="97" eb="99">
      <t>ソウフ</t>
    </rPh>
    <rPh sb="101" eb="103">
      <t>カイトウ</t>
    </rPh>
    <rPh sb="104" eb="106">
      <t>イライ</t>
    </rPh>
    <phoneticPr fontId="8"/>
  </si>
  <si>
    <t>①水色のセルに集計結果を記載してください。記載方法は各セルのコメントを参照してください。
・問１は、シート[集計作業用]を元に回答があった各事業所の名称及び回答人数を記載してください。
・自由記述の設問は、主な意見を取りまとめて記載してください。</t>
    <rPh sb="1" eb="3">
      <t>ミズイロ</t>
    </rPh>
    <rPh sb="7" eb="9">
      <t>シュウケイ</t>
    </rPh>
    <rPh sb="9" eb="11">
      <t>ケッカ</t>
    </rPh>
    <rPh sb="12" eb="14">
      <t>キサイ</t>
    </rPh>
    <rPh sb="21" eb="23">
      <t>キサイ</t>
    </rPh>
    <rPh sb="23" eb="25">
      <t>ホウホウ</t>
    </rPh>
    <rPh sb="26" eb="27">
      <t>カク</t>
    </rPh>
    <rPh sb="35" eb="37">
      <t>サンショウ</t>
    </rPh>
    <rPh sb="94" eb="96">
      <t>ジユウ</t>
    </rPh>
    <rPh sb="96" eb="98">
      <t>キジュツ</t>
    </rPh>
    <rPh sb="99" eb="101">
      <t>セツモン</t>
    </rPh>
    <rPh sb="103" eb="104">
      <t>オモ</t>
    </rPh>
    <rPh sb="105" eb="107">
      <t>イケン</t>
    </rPh>
    <rPh sb="108" eb="109">
      <t>ト</t>
    </rPh>
    <rPh sb="114" eb="116">
      <t>キサイ</t>
    </rPh>
    <phoneticPr fontId="8"/>
  </si>
  <si>
    <t>アンケート対象者数：</t>
  </si>
  <si>
    <t>回収率：</t>
  </si>
  <si>
    <t>①従業員から提出された回答票から、回答内容（シート［回答票（見本）]の赤枠部分）をコピーする。
【各従業員の回答票のExcelファイルを開く】⇒【左クリックを押しながら赤枠部分（セルD4～D62）を全て選択】⇒【赤枠内で右クリック】⇒【コピー】</t>
    <rPh sb="1" eb="4">
      <t>ジュウギョウイン</t>
    </rPh>
    <rPh sb="6" eb="8">
      <t>テイシュツ</t>
    </rPh>
    <rPh sb="11" eb="13">
      <t>カイトウ</t>
    </rPh>
    <rPh sb="13" eb="14">
      <t>ヒョウ</t>
    </rPh>
    <rPh sb="17" eb="19">
      <t>カイトウ</t>
    </rPh>
    <rPh sb="19" eb="21">
      <t>ナイヨウ</t>
    </rPh>
    <rPh sb="26" eb="28">
      <t>カイトウ</t>
    </rPh>
    <rPh sb="28" eb="29">
      <t>ヒョウ</t>
    </rPh>
    <rPh sb="30" eb="32">
      <t>ミホン</t>
    </rPh>
    <rPh sb="49" eb="53">
      <t>カクジュウギョウイン</t>
    </rPh>
    <rPh sb="54" eb="56">
      <t>カイトウ</t>
    </rPh>
    <rPh sb="56" eb="57">
      <t>ヒョウ</t>
    </rPh>
    <rPh sb="68" eb="69">
      <t>ヒラ</t>
    </rPh>
    <rPh sb="99" eb="100">
      <t>スベ</t>
    </rPh>
    <rPh sb="106" eb="107">
      <t>アカ</t>
    </rPh>
    <rPh sb="107" eb="108">
      <t>ワク</t>
    </rPh>
    <rPh sb="108" eb="109">
      <t>ナイ</t>
    </rPh>
    <phoneticPr fontId="8"/>
  </si>
  <si>
    <t>(2)従業員は、『（様式）社内意向調査票』の設問を見ながら、『社内意向調査回答票（従業員回答用)』に回答内容を入力し、入力済みの『社内意向調査回答票（従業員回答用)』を提出します。</t>
    <rPh sb="3" eb="6">
      <t>ジュウギョウイン</t>
    </rPh>
    <rPh sb="10" eb="12">
      <t>ヨウシキ</t>
    </rPh>
    <rPh sb="22" eb="24">
      <t>セツモン</t>
    </rPh>
    <rPh sb="25" eb="26">
      <t>ミ</t>
    </rPh>
    <rPh sb="31" eb="33">
      <t>シャナイ</t>
    </rPh>
    <rPh sb="33" eb="35">
      <t>イコウ</t>
    </rPh>
    <rPh sb="35" eb="37">
      <t>チョウサ</t>
    </rPh>
    <rPh sb="37" eb="39">
      <t>カイトウ</t>
    </rPh>
    <rPh sb="39" eb="40">
      <t>ヒョウ</t>
    </rPh>
    <rPh sb="41" eb="44">
      <t>ジュウギョウイン</t>
    </rPh>
    <rPh sb="44" eb="46">
      <t>カイトウ</t>
    </rPh>
    <rPh sb="46" eb="47">
      <t>ヨウ</t>
    </rPh>
    <rPh sb="50" eb="52">
      <t>カイトウ</t>
    </rPh>
    <rPh sb="52" eb="54">
      <t>ナイヨウ</t>
    </rPh>
    <rPh sb="55" eb="57">
      <t>ニュウリョク</t>
    </rPh>
    <rPh sb="59" eb="61">
      <t>ニュウリョク</t>
    </rPh>
    <rPh sb="61" eb="62">
      <t>ズ</t>
    </rPh>
    <rPh sb="84" eb="86">
      <t>テイシュツ</t>
    </rPh>
    <phoneticPr fontId="8"/>
  </si>
  <si>
    <t>社内意向調査の集計に当たっては、シート[集計作業用]をご活用いただくと便利です。使い方については、以下の説明をご参照ください。
(シート[集計作業用]を使わず、手作業で取りまとめても差し支えありません。その場合も、シート[（様式）社内意向調査集計結果］は東京都に提出する必要があります。）</t>
    <rPh sb="0" eb="2">
      <t>シャナイ</t>
    </rPh>
    <rPh sb="2" eb="4">
      <t>イコウ</t>
    </rPh>
    <rPh sb="4" eb="6">
      <t>チョウサ</t>
    </rPh>
    <rPh sb="7" eb="9">
      <t>シュウケイ</t>
    </rPh>
    <rPh sb="10" eb="11">
      <t>ア</t>
    </rPh>
    <rPh sb="20" eb="22">
      <t>シュウケイ</t>
    </rPh>
    <rPh sb="22" eb="25">
      <t>サギョウヨウ</t>
    </rPh>
    <rPh sb="28" eb="30">
      <t>カツヨウ</t>
    </rPh>
    <rPh sb="35" eb="37">
      <t>ベンリ</t>
    </rPh>
    <rPh sb="40" eb="41">
      <t>ツカ</t>
    </rPh>
    <rPh sb="42" eb="43">
      <t>カタ</t>
    </rPh>
    <rPh sb="69" eb="71">
      <t>シュウケイ</t>
    </rPh>
    <rPh sb="71" eb="74">
      <t>サギョウヨウ</t>
    </rPh>
    <rPh sb="103" eb="105">
      <t>バアイ</t>
    </rPh>
    <rPh sb="115" eb="117">
      <t>シャナイ</t>
    </rPh>
    <rPh sb="117" eb="119">
      <t>イコウ</t>
    </rPh>
    <rPh sb="119" eb="121">
      <t>チョウサ</t>
    </rPh>
    <rPh sb="121" eb="123">
      <t>シュウケイ</t>
    </rPh>
    <rPh sb="123" eb="125">
      <t>ケッカ</t>
    </rPh>
    <rPh sb="127" eb="130">
      <t>トウキョウト</t>
    </rPh>
    <rPh sb="131" eb="133">
      <t>テイシュツ</t>
    </rPh>
    <rPh sb="135" eb="137">
      <t>ヒツヨウ</t>
    </rPh>
    <phoneticPr fontId="8"/>
  </si>
  <si>
    <t>（様式）社内意向調査集計結果★要提出</t>
    <rPh sb="4" eb="6">
      <t>シャナイ</t>
    </rPh>
    <rPh sb="6" eb="8">
      <t>イコウ</t>
    </rPh>
    <rPh sb="8" eb="10">
      <t>チョウサ</t>
    </rPh>
    <rPh sb="10" eb="12">
      <t>シュウケイ</t>
    </rPh>
    <rPh sb="12" eb="14">
      <t>ケッカ</t>
    </rPh>
    <rPh sb="15" eb="16">
      <t>ヨウ</t>
    </rPh>
    <rPh sb="16" eb="18">
      <t>テイシュツ</t>
    </rPh>
    <phoneticPr fontId="8"/>
  </si>
  <si>
    <t>（３）シート[（様式）社内意向調査集計結果]の取りまとめ・入力</t>
    <rPh sb="19" eb="21">
      <t>ケッカ</t>
    </rPh>
    <rPh sb="23" eb="24">
      <t>ト</t>
    </rPh>
    <rPh sb="29" eb="31">
      <t>ニュウリョク</t>
    </rPh>
    <phoneticPr fontId="8"/>
  </si>
  <si>
    <r>
      <t>④東京都への実績報告時には、[（様式）社内意向調査集計結果]</t>
    </r>
    <r>
      <rPr>
        <b/>
        <sz val="10"/>
        <color rgb="FFFF0000"/>
        <rFont val="ＭＳ Ｐゴシック"/>
        <family val="3"/>
        <charset val="128"/>
        <scheme val="minor"/>
      </rPr>
      <t>最下部【東京都提出用】（オレンジ色部分）を含む</t>
    </r>
    <r>
      <rPr>
        <b/>
        <u/>
        <sz val="10"/>
        <color rgb="FFFF0000"/>
        <rFont val="ＭＳ Ｐゴシック"/>
        <family val="3"/>
        <charset val="128"/>
        <scheme val="minor"/>
      </rPr>
      <t>全ページ（記入例ではセルA1～M221）</t>
    </r>
    <r>
      <rPr>
        <sz val="10"/>
        <rFont val="ＭＳ Ｐゴシック"/>
        <family val="3"/>
        <charset val="128"/>
        <scheme val="minor"/>
      </rPr>
      <t>を提出してください。
※Jグランツの場合は、本ファイルを全てご提出ください。</t>
    </r>
    <rPh sb="19" eb="21">
      <t>シャナイ</t>
    </rPh>
    <rPh sb="21" eb="23">
      <t>イコウ</t>
    </rPh>
    <rPh sb="23" eb="25">
      <t>チョウサ</t>
    </rPh>
    <rPh sb="25" eb="27">
      <t>シュウケイ</t>
    </rPh>
    <rPh sb="27" eb="29">
      <t>ケッカ</t>
    </rPh>
    <rPh sb="30" eb="33">
      <t>サイカブ</t>
    </rPh>
    <rPh sb="34" eb="37">
      <t>トウキョウト</t>
    </rPh>
    <rPh sb="37" eb="40">
      <t>テイシュツヨウ</t>
    </rPh>
    <rPh sb="46" eb="47">
      <t>イロ</t>
    </rPh>
    <rPh sb="47" eb="49">
      <t>ブブン</t>
    </rPh>
    <rPh sb="51" eb="52">
      <t>フク</t>
    </rPh>
    <rPh sb="53" eb="54">
      <t>ゼン</t>
    </rPh>
    <rPh sb="58" eb="60">
      <t>キニュウ</t>
    </rPh>
    <rPh sb="60" eb="61">
      <t>レイ</t>
    </rPh>
    <rPh sb="74" eb="76">
      <t>テイシュツ</t>
    </rPh>
    <rPh sb="91" eb="93">
      <t>バアイ</t>
    </rPh>
    <rPh sb="95" eb="96">
      <t>ホン</t>
    </rPh>
    <rPh sb="101" eb="102">
      <t>スベ</t>
    </rPh>
    <rPh sb="104" eb="106">
      <t>テイシュツ</t>
    </rPh>
    <phoneticPr fontId="8"/>
  </si>
  <si>
    <r>
      <t>③社内説明会では、[（様式）社内意向調査集計結果]</t>
    </r>
    <r>
      <rPr>
        <b/>
        <sz val="10"/>
        <color rgb="FFFF0000"/>
        <rFont val="ＭＳ Ｐゴシック"/>
        <family val="3"/>
        <charset val="128"/>
        <scheme val="minor"/>
      </rPr>
      <t>最下部【東京都提出用】（オレンジ色）を除いた</t>
    </r>
    <r>
      <rPr>
        <b/>
        <u/>
        <sz val="10"/>
        <color rgb="FFFF0000"/>
        <rFont val="ＭＳ Ｐゴシック"/>
        <family val="3"/>
        <charset val="128"/>
        <scheme val="minor"/>
      </rPr>
      <t>白色部分のページ（記入例ではセルA1～M210）</t>
    </r>
    <r>
      <rPr>
        <sz val="10"/>
        <color theme="1"/>
        <rFont val="ＭＳ Ｐゴシック"/>
        <family val="3"/>
        <charset val="128"/>
        <scheme val="minor"/>
      </rPr>
      <t>を、社内意向調査の集計結果・概要資料として都内に勤務する全ての従業員（雇用形態を問わない）に説明してください。</t>
    </r>
    <rPh sb="22" eb="24">
      <t>ケッカ</t>
    </rPh>
    <rPh sb="25" eb="28">
      <t>サイカブ</t>
    </rPh>
    <rPh sb="29" eb="32">
      <t>トウキョウト</t>
    </rPh>
    <rPh sb="32" eb="34">
      <t>テイシュツ</t>
    </rPh>
    <rPh sb="34" eb="35">
      <t>ヨウ</t>
    </rPh>
    <rPh sb="41" eb="42">
      <t>イロ</t>
    </rPh>
    <rPh sb="44" eb="45">
      <t>ノゾ</t>
    </rPh>
    <rPh sb="47" eb="49">
      <t>シロイロ</t>
    </rPh>
    <rPh sb="49" eb="51">
      <t>ブブン</t>
    </rPh>
    <rPh sb="56" eb="58">
      <t>キニュウ</t>
    </rPh>
    <rPh sb="58" eb="59">
      <t>レイ</t>
    </rPh>
    <phoneticPr fontId="8"/>
  </si>
  <si>
    <t>人</t>
    <rPh sb="0" eb="1">
      <t>ニン</t>
    </rPh>
    <phoneticPr fontId="1"/>
  </si>
  <si>
    <t>人</t>
    <phoneticPr fontId="1"/>
  </si>
  <si>
    <t>全回答数：</t>
    <rPh sb="0" eb="1">
      <t>ゼン</t>
    </rPh>
    <rPh sb="1" eb="3">
      <t>カイトウ</t>
    </rPh>
    <rPh sb="3" eb="4">
      <t>スウ</t>
    </rPh>
    <phoneticPr fontId="1"/>
  </si>
  <si>
    <t>　うち女性従業員回答数：</t>
    <rPh sb="8" eb="11">
      <t>カイトウスウ</t>
    </rPh>
    <phoneticPr fontId="1"/>
  </si>
  <si>
    <t>　　　　【○はひとつ】</t>
    <phoneticPr fontId="1"/>
  </si>
  <si>
    <t>→導入してもらいたい製品・サービス及び設備、又は上記以外のサポートで希望するもの【自由記述】</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</si>
</sst>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m/d;@"/>
    <numFmt numFmtId="177" formatCode="0.0;&quot;△ &quot;0.0"/>
  </numFmts>
  <fonts count="30">
    <font>
      <sz val="11"/>
      <color theme="1"/>
      <name val="ＭＳ Ｐゴシック"/>
      <family val="3"/>
      <charset val="128"/>
      <scheme val="minor"/>
    </font>
    <font>
      <sz val="6"/>
      <name val="ＭＳ Ｐゴシック"/>
      <family val="3"/>
      <charset val="128"/>
    </font>
    <font>
      <sz val="11"/>
      <color theme="1"/>
      <name val="ＭＳ Ｐゴシック"/>
      <family val="3"/>
      <charset val="128"/>
      <scheme val="minor"/>
    </font>
    <font>
      <u/>
      <sz val="11"/>
      <color theme="1"/>
      <name val="ＭＳ Ｐゴシック"/>
      <family val="3"/>
      <charset val="128"/>
      <scheme val="minor"/>
    </font>
    <font>
      <sz val="9"/>
      <color theme="1"/>
      <name val="ＭＳ Ｐゴシック"/>
      <family val="3"/>
      <charset val="128"/>
      <scheme val="minor"/>
    </font>
    <font>
      <b/>
      <sz val="11"/>
      <color theme="1"/>
      <name val="ＭＳ Ｐゴシック"/>
      <family val="3"/>
      <charset val="128"/>
      <scheme val="minor"/>
    </font>
    <font>
      <b/>
      <sz val="11"/>
      <color rgb="FF00000A"/>
      <name val="ＭＳ Ｐゴシック"/>
      <family val="3"/>
      <charset val="128"/>
      <scheme val="minor"/>
    </font>
    <font>
      <sz val="11"/>
      <color rgb="FF00000A"/>
      <name val="ＭＳ Ｐゴシック"/>
      <family val="3"/>
      <charset val="128"/>
      <scheme val="minor"/>
    </font>
    <font>
      <sz val="6"/>
      <name val="ＭＳ Ｐゴシック"/>
      <family val="3"/>
      <charset val="128"/>
      <scheme val="minor"/>
    </font>
    <font>
      <sz val="8"/>
      <color theme="1"/>
      <name val="ＭＳ Ｐゴシック"/>
      <family val="3"/>
      <charset val="128"/>
      <scheme val="minor"/>
    </font>
    <font>
      <b/>
      <sz val="9"/>
      <color indexed="81"/>
      <name val="MS P ゴシック"/>
      <family val="3"/>
      <charset val="128"/>
    </font>
    <font>
      <b/>
      <sz val="14"/>
      <color theme="1"/>
      <name val="ＭＳ Ｐゴシック"/>
      <family val="3"/>
      <charset val="128"/>
      <scheme val="minor"/>
    </font>
    <font>
      <sz val="11"/>
      <name val="ＭＳ Ｐゴシック"/>
      <family val="3"/>
      <charset val="128"/>
      <scheme val="minor"/>
    </font>
    <font>
      <u/>
      <sz val="11"/>
      <name val="ＭＳ Ｐゴシック"/>
      <family val="3"/>
      <charset val="128"/>
      <scheme val="minor"/>
    </font>
    <font>
      <b/>
      <sz val="9"/>
      <color theme="1"/>
      <name val="ＭＳ Ｐゴシック"/>
      <family val="3"/>
      <charset val="128"/>
      <scheme val="minor"/>
    </font>
    <font>
      <b/>
      <u/>
      <sz val="12"/>
      <color theme="1"/>
      <name val="ＭＳ Ｐゴシック"/>
      <family val="3"/>
      <charset val="128"/>
      <scheme val="minor"/>
    </font>
    <font>
      <sz val="8"/>
      <name val="ＭＳ Ｐゴシック"/>
      <family val="3"/>
      <charset val="128"/>
      <scheme val="minor"/>
    </font>
    <font>
      <b/>
      <sz val="11"/>
      <name val="ＭＳ Ｐゴシック"/>
      <family val="3"/>
      <charset val="128"/>
      <scheme val="minor"/>
    </font>
    <font>
      <b/>
      <sz val="14"/>
      <name val="ＭＳ Ｐゴシック"/>
      <family val="3"/>
      <charset val="128"/>
      <scheme val="minor"/>
    </font>
    <font>
      <b/>
      <u/>
      <sz val="11"/>
      <color theme="1"/>
      <name val="ＭＳ Ｐゴシック"/>
      <family val="3"/>
      <charset val="128"/>
      <scheme val="minor"/>
    </font>
    <font>
      <b/>
      <sz val="11"/>
      <color rgb="FFFF0000"/>
      <name val="ＭＳ Ｐゴシック"/>
      <family val="3"/>
      <charset val="128"/>
      <scheme val="minor"/>
    </font>
    <font>
      <sz val="10"/>
      <color theme="1"/>
      <name val="ＭＳ Ｐゴシック"/>
      <family val="3"/>
      <charset val="128"/>
      <scheme val="minor"/>
    </font>
    <font>
      <sz val="10"/>
      <color rgb="FF000000"/>
      <name val="ＭＳ Ｐゴシック"/>
      <family val="3"/>
      <charset val="128"/>
      <scheme val="minor"/>
    </font>
    <font>
      <b/>
      <sz val="10"/>
      <color rgb="FFFF0000"/>
      <name val="ＭＳ Ｐゴシック"/>
      <family val="3"/>
      <charset val="128"/>
      <scheme val="minor"/>
    </font>
    <font>
      <sz val="10"/>
      <name val="ＭＳ Ｐゴシック"/>
      <family val="3"/>
      <charset val="128"/>
      <scheme val="minor"/>
    </font>
    <font>
      <sz val="18"/>
      <color theme="1"/>
      <name val="ＭＳ Ｐゴシック"/>
      <family val="3"/>
      <charset val="128"/>
      <scheme val="minor"/>
    </font>
    <font>
      <sz val="11"/>
      <color rgb="FFFF0000"/>
      <name val="ＭＳ Ｐゴシック"/>
      <family val="3"/>
      <charset val="128"/>
      <scheme val="minor"/>
    </font>
    <font>
      <b/>
      <sz val="10"/>
      <color rgb="FF000000"/>
      <name val="ＭＳ Ｐゴシック"/>
      <family val="3"/>
      <charset val="128"/>
      <scheme val="minor"/>
    </font>
    <font>
      <b/>
      <u/>
      <sz val="10"/>
      <color rgb="FFFF0000"/>
      <name val="ＭＳ Ｐゴシック"/>
      <family val="3"/>
      <charset val="128"/>
      <scheme val="minor"/>
    </font>
    <font>
      <b/>
      <u/>
      <sz val="11"/>
      <color rgb="FFFF0000"/>
      <name val="ＭＳ Ｐゴシック"/>
      <family val="3"/>
      <charset val="128"/>
      <scheme val="minor"/>
    </font>
  </fonts>
  <fills count="15">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rgb="FFFFFF00"/>
        <bgColor indexed="64"/>
      </patternFill>
    </fill>
    <fill>
      <patternFill patternType="solid">
        <fgColor theme="8" tint="0.39997558519241921"/>
        <bgColor indexed="64"/>
      </patternFill>
    </fill>
    <fill>
      <patternFill patternType="solid">
        <fgColor theme="9" tint="0.79998168889431442"/>
        <bgColor indexed="64"/>
      </patternFill>
    </fill>
    <fill>
      <patternFill patternType="solid">
        <fgColor rgb="FFFFFF00"/>
        <bgColor theme="1"/>
      </patternFill>
    </fill>
    <fill>
      <patternFill patternType="solid">
        <fgColor indexed="65"/>
        <bgColor theme="1"/>
      </patternFill>
    </fill>
    <fill>
      <patternFill patternType="gray0625">
        <fgColor auto="1"/>
        <bgColor theme="8" tint="0.39997558519241921"/>
      </patternFill>
    </fill>
    <fill>
      <patternFill patternType="gray0625">
        <fgColor auto="1"/>
      </patternFill>
    </fill>
    <fill>
      <patternFill patternType="gray0625">
        <fgColor auto="1"/>
        <bgColor theme="0" tint="-0.14999847407452621"/>
      </patternFill>
    </fill>
    <fill>
      <patternFill patternType="solid">
        <fgColor rgb="FF00B0F0"/>
        <bgColor indexed="64"/>
      </patternFill>
    </fill>
    <fill>
      <patternFill patternType="solid">
        <fgColor rgb="FFFFC000"/>
        <bgColor indexed="64"/>
      </patternFill>
    </fill>
  </fills>
  <borders count="59">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double">
        <color indexed="64"/>
      </bottom>
      <diagonal/>
    </border>
    <border>
      <left/>
      <right/>
      <top/>
      <bottom style="double">
        <color indexed="64"/>
      </bottom>
      <diagonal/>
    </border>
    <border>
      <left style="thin">
        <color indexed="64"/>
      </left>
      <right style="thin">
        <color indexed="64"/>
      </right>
      <top/>
      <bottom/>
      <diagonal/>
    </border>
    <border>
      <left/>
      <right style="thin">
        <color indexed="64"/>
      </right>
      <top/>
      <bottom/>
      <diagonal/>
    </border>
    <border>
      <left style="medium">
        <color rgb="FFFF0000"/>
      </left>
      <right style="medium">
        <color rgb="FFFF0000"/>
      </right>
      <top style="medium">
        <color rgb="FFFF0000"/>
      </top>
      <bottom style="thin">
        <color indexed="64"/>
      </bottom>
      <diagonal/>
    </border>
    <border>
      <left style="medium">
        <color rgb="FFFF0000"/>
      </left>
      <right style="medium">
        <color rgb="FFFF0000"/>
      </right>
      <top style="thin">
        <color indexed="64"/>
      </top>
      <bottom style="thin">
        <color indexed="64"/>
      </bottom>
      <diagonal/>
    </border>
    <border>
      <left style="medium">
        <color rgb="FFFF0000"/>
      </left>
      <right style="medium">
        <color rgb="FFFF0000"/>
      </right>
      <top style="thin">
        <color indexed="64"/>
      </top>
      <bottom style="medium">
        <color rgb="FFFF0000"/>
      </bottom>
      <diagonal/>
    </border>
    <border>
      <left style="thin">
        <color indexed="64"/>
      </left>
      <right style="thin">
        <color indexed="64"/>
      </right>
      <top style="medium">
        <color rgb="FF00B0F0"/>
      </top>
      <bottom style="thin">
        <color indexed="64"/>
      </bottom>
      <diagonal/>
    </border>
    <border>
      <left style="thin">
        <color indexed="64"/>
      </left>
      <right style="medium">
        <color rgb="FF00B0F0"/>
      </right>
      <top style="medium">
        <color rgb="FF00B0F0"/>
      </top>
      <bottom style="thin">
        <color indexed="64"/>
      </bottom>
      <diagonal/>
    </border>
    <border>
      <left style="medium">
        <color rgb="FF00B0F0"/>
      </left>
      <right style="thin">
        <color indexed="64"/>
      </right>
      <top style="thin">
        <color indexed="64"/>
      </top>
      <bottom style="thin">
        <color indexed="64"/>
      </bottom>
      <diagonal/>
    </border>
    <border>
      <left style="thin">
        <color indexed="64"/>
      </left>
      <right style="medium">
        <color rgb="FF00B0F0"/>
      </right>
      <top style="thin">
        <color indexed="64"/>
      </top>
      <bottom style="thin">
        <color indexed="64"/>
      </bottom>
      <diagonal/>
    </border>
    <border>
      <left style="medium">
        <color rgb="FF00B0F0"/>
      </left>
      <right style="thin">
        <color indexed="64"/>
      </right>
      <top style="thin">
        <color indexed="64"/>
      </top>
      <bottom style="medium">
        <color rgb="FF00B0F0"/>
      </bottom>
      <diagonal/>
    </border>
    <border>
      <left style="thin">
        <color indexed="64"/>
      </left>
      <right style="thin">
        <color indexed="64"/>
      </right>
      <top style="thin">
        <color indexed="64"/>
      </top>
      <bottom style="medium">
        <color rgb="FF00B0F0"/>
      </bottom>
      <diagonal/>
    </border>
    <border>
      <left style="thin">
        <color indexed="64"/>
      </left>
      <right style="medium">
        <color rgb="FF00B0F0"/>
      </right>
      <top style="thin">
        <color indexed="64"/>
      </top>
      <bottom style="medium">
        <color rgb="FF00B0F0"/>
      </bottom>
      <diagonal/>
    </border>
    <border>
      <left style="medium">
        <color rgb="FF00B0F0"/>
      </left>
      <right/>
      <top style="medium">
        <color rgb="FF00B0F0"/>
      </top>
      <bottom/>
      <diagonal/>
    </border>
    <border>
      <left style="medium">
        <color rgb="FF00B0F0"/>
      </left>
      <right style="thin">
        <color indexed="64"/>
      </right>
      <top style="thin">
        <color rgb="FF00B0F0"/>
      </top>
      <bottom style="thin">
        <color indexed="64"/>
      </bottom>
      <diagonal/>
    </border>
    <border>
      <left style="thin">
        <color indexed="64"/>
      </left>
      <right style="thin">
        <color indexed="64"/>
      </right>
      <top style="thin">
        <color rgb="FF00B0F0"/>
      </top>
      <bottom style="thin">
        <color indexed="64"/>
      </bottom>
      <diagonal/>
    </border>
    <border>
      <left style="thin">
        <color indexed="64"/>
      </left>
      <right style="medium">
        <color rgb="FF00B0F0"/>
      </right>
      <top style="thin">
        <color rgb="FF00B0F0"/>
      </top>
      <bottom style="thin">
        <color indexed="64"/>
      </bottom>
      <diagonal/>
    </border>
    <border>
      <left style="thin">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rgb="FFFF0000"/>
      </right>
      <top style="thin">
        <color indexed="64"/>
      </top>
      <bottom/>
      <diagonal/>
    </border>
    <border>
      <left style="thin">
        <color indexed="64"/>
      </left>
      <right style="medium">
        <color rgb="FFFF0000"/>
      </right>
      <top/>
      <bottom style="thin">
        <color indexed="64"/>
      </bottom>
      <diagonal/>
    </border>
    <border>
      <left style="thin">
        <color indexed="64"/>
      </left>
      <right/>
      <top style="medium">
        <color rgb="FF00B0F0"/>
      </top>
      <bottom style="thin">
        <color indexed="64"/>
      </bottom>
      <diagonal/>
    </border>
    <border>
      <left/>
      <right style="thin">
        <color indexed="64"/>
      </right>
      <top style="medium">
        <color rgb="FF00B0F0"/>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2">
    <xf numFmtId="0" fontId="0" fillId="0" borderId="0">
      <alignment vertical="center"/>
    </xf>
    <xf numFmtId="9" fontId="2" fillId="0" borderId="0" applyFont="0" applyFill="0" applyBorder="0" applyAlignment="0" applyProtection="0">
      <alignment vertical="center"/>
    </xf>
  </cellStyleXfs>
  <cellXfs count="201">
    <xf numFmtId="0" fontId="0" fillId="0" borderId="0" xfId="0">
      <alignment vertical="center"/>
    </xf>
    <xf numFmtId="0" fontId="0" fillId="0" borderId="1" xfId="0" applyBorder="1">
      <alignment vertical="center"/>
    </xf>
    <xf numFmtId="0" fontId="3" fillId="0" borderId="0" xfId="0" applyFont="1">
      <alignment vertical="center"/>
    </xf>
    <xf numFmtId="0" fontId="0" fillId="0" borderId="4" xfId="0" applyBorder="1">
      <alignment vertical="center"/>
    </xf>
    <xf numFmtId="0" fontId="0" fillId="0" borderId="2" xfId="0" applyBorder="1">
      <alignment vertical="center"/>
    </xf>
    <xf numFmtId="0" fontId="0" fillId="0" borderId="5" xfId="0" applyBorder="1">
      <alignment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0" fillId="0" borderId="10" xfId="0" applyBorder="1">
      <alignment vertical="center"/>
    </xf>
    <xf numFmtId="0" fontId="0" fillId="0" borderId="11" xfId="0" applyBorder="1">
      <alignment vertical="center"/>
    </xf>
    <xf numFmtId="0" fontId="0" fillId="0" borderId="12" xfId="0" applyBorder="1">
      <alignment vertical="center"/>
    </xf>
    <xf numFmtId="9" fontId="0" fillId="0" borderId="12" xfId="0" applyNumberFormat="1" applyBorder="1">
      <alignment vertical="center"/>
    </xf>
    <xf numFmtId="177" fontId="0" fillId="0" borderId="2" xfId="0" applyNumberFormat="1" applyBorder="1" applyAlignment="1">
      <alignment vertical="center" shrinkToFit="1"/>
    </xf>
    <xf numFmtId="0" fontId="0" fillId="3" borderId="9" xfId="0" applyFill="1" applyBorder="1" applyProtection="1">
      <alignment vertical="center"/>
      <protection locked="0"/>
    </xf>
    <xf numFmtId="0" fontId="0" fillId="0" borderId="0" xfId="0" applyAlignment="1">
      <alignment horizontal="right" vertical="center"/>
    </xf>
    <xf numFmtId="0" fontId="0" fillId="0" borderId="0" xfId="0" applyAlignment="1">
      <alignment vertical="center" wrapText="1"/>
    </xf>
    <xf numFmtId="0" fontId="0" fillId="0" borderId="13" xfId="0" applyBorder="1">
      <alignment vertical="center"/>
    </xf>
    <xf numFmtId="0" fontId="0" fillId="3" borderId="14" xfId="0" applyFill="1" applyBorder="1" applyProtection="1">
      <alignment vertical="center"/>
      <protection locked="0"/>
    </xf>
    <xf numFmtId="0" fontId="0" fillId="4" borderId="0" xfId="0" applyFill="1">
      <alignment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15" xfId="0" applyBorder="1">
      <alignment vertical="center"/>
    </xf>
    <xf numFmtId="0" fontId="0" fillId="0" borderId="16" xfId="0" applyBorder="1">
      <alignment vertical="center"/>
    </xf>
    <xf numFmtId="9" fontId="0" fillId="0" borderId="0" xfId="0" applyNumberFormat="1">
      <alignment vertical="center"/>
    </xf>
    <xf numFmtId="0" fontId="0" fillId="2" borderId="0" xfId="0" applyFill="1">
      <alignment vertical="center"/>
    </xf>
    <xf numFmtId="0" fontId="5" fillId="4" borderId="0" xfId="0" applyFont="1" applyFill="1">
      <alignment vertical="center"/>
    </xf>
    <xf numFmtId="9" fontId="0" fillId="0" borderId="3" xfId="1" applyFont="1" applyBorder="1">
      <alignment vertical="center"/>
    </xf>
    <xf numFmtId="9" fontId="0" fillId="0" borderId="9" xfId="1" applyFont="1" applyBorder="1">
      <alignment vertical="center"/>
    </xf>
    <xf numFmtId="0" fontId="6" fillId="4" borderId="0" xfId="0" applyFont="1" applyFill="1">
      <alignment vertical="center"/>
    </xf>
    <xf numFmtId="0" fontId="6" fillId="0" borderId="0" xfId="0" applyFont="1">
      <alignment vertical="center"/>
    </xf>
    <xf numFmtId="0" fontId="7" fillId="0" borderId="4" xfId="0" applyFont="1" applyBorder="1">
      <alignment vertical="center"/>
    </xf>
    <xf numFmtId="0" fontId="7" fillId="0" borderId="6" xfId="0" applyFont="1" applyBorder="1">
      <alignment vertical="center"/>
    </xf>
    <xf numFmtId="0" fontId="5" fillId="0" borderId="0" xfId="0" applyFont="1">
      <alignment vertical="center"/>
    </xf>
    <xf numFmtId="0" fontId="7" fillId="0" borderId="17" xfId="0" applyFont="1" applyBorder="1">
      <alignment vertical="center"/>
    </xf>
    <xf numFmtId="0" fontId="0" fillId="0" borderId="18" xfId="0" applyBorder="1">
      <alignment vertical="center"/>
    </xf>
    <xf numFmtId="0" fontId="4" fillId="0" borderId="0" xfId="0" applyFont="1" applyAlignment="1">
      <alignment vertical="center" wrapText="1"/>
    </xf>
    <xf numFmtId="0" fontId="9" fillId="0" borderId="0" xfId="0" applyFont="1" applyAlignment="1">
      <alignment vertical="center" wrapText="1"/>
    </xf>
    <xf numFmtId="0" fontId="0" fillId="6" borderId="3" xfId="0" applyFill="1" applyBorder="1" applyAlignment="1">
      <alignment horizontal="center" vertical="center"/>
    </xf>
    <xf numFmtId="0" fontId="9" fillId="0" borderId="4" xfId="0" applyFont="1" applyBorder="1" applyAlignment="1">
      <alignment vertical="center" wrapText="1"/>
    </xf>
    <xf numFmtId="0" fontId="0" fillId="0" borderId="5" xfId="0" applyBorder="1" applyAlignment="1">
      <alignment horizontal="center" vertical="center"/>
    </xf>
    <xf numFmtId="0" fontId="0" fillId="6" borderId="14" xfId="0" applyFill="1" applyBorder="1" applyAlignment="1">
      <alignment horizontal="center" vertical="center"/>
    </xf>
    <xf numFmtId="0" fontId="0" fillId="6" borderId="3" xfId="0" applyFill="1" applyBorder="1">
      <alignment vertical="center"/>
    </xf>
    <xf numFmtId="0" fontId="0" fillId="0" borderId="35" xfId="0" applyBorder="1">
      <alignment vertical="center"/>
    </xf>
    <xf numFmtId="0" fontId="0" fillId="0" borderId="20" xfId="0" applyBorder="1">
      <alignment vertical="center"/>
    </xf>
    <xf numFmtId="9" fontId="0" fillId="4" borderId="3" xfId="1" applyFont="1" applyFill="1" applyBorder="1">
      <alignment vertical="center"/>
    </xf>
    <xf numFmtId="9" fontId="0" fillId="4" borderId="9" xfId="1" applyFont="1" applyFill="1" applyBorder="1">
      <alignment vertical="center"/>
    </xf>
    <xf numFmtId="9" fontId="0" fillId="4" borderId="12" xfId="0" applyNumberFormat="1" applyFill="1" applyBorder="1">
      <alignment vertical="center"/>
    </xf>
    <xf numFmtId="9" fontId="0" fillId="4" borderId="12" xfId="1" applyFont="1" applyFill="1" applyBorder="1">
      <alignment vertical="center"/>
    </xf>
    <xf numFmtId="0" fontId="12" fillId="0" borderId="0" xfId="0" applyFont="1">
      <alignment vertical="center"/>
    </xf>
    <xf numFmtId="0" fontId="13" fillId="0" borderId="0" xfId="0" applyFont="1" applyAlignment="1">
      <alignment horizontal="right" vertical="center"/>
    </xf>
    <xf numFmtId="0" fontId="0" fillId="2" borderId="3" xfId="0" applyFill="1" applyBorder="1" applyProtection="1">
      <alignment vertical="center"/>
      <protection locked="0"/>
    </xf>
    <xf numFmtId="0" fontId="0" fillId="2" borderId="9" xfId="0" applyFill="1" applyBorder="1" applyProtection="1">
      <alignment vertical="center"/>
      <protection locked="0"/>
    </xf>
    <xf numFmtId="0" fontId="0" fillId="2" borderId="12" xfId="0" applyFill="1" applyBorder="1">
      <alignment vertical="center"/>
    </xf>
    <xf numFmtId="0" fontId="0" fillId="2" borderId="14" xfId="0" applyFill="1" applyBorder="1" applyProtection="1">
      <alignment vertical="center"/>
      <protection locked="0"/>
    </xf>
    <xf numFmtId="0" fontId="0" fillId="3" borderId="4" xfId="0" quotePrefix="1" applyFill="1" applyBorder="1">
      <alignment vertical="center"/>
    </xf>
    <xf numFmtId="0" fontId="0" fillId="3" borderId="2" xfId="0" applyFill="1" applyBorder="1">
      <alignment vertical="center"/>
    </xf>
    <xf numFmtId="0" fontId="0" fillId="3" borderId="5" xfId="0" applyFill="1" applyBorder="1">
      <alignment vertical="center"/>
    </xf>
    <xf numFmtId="0" fontId="0" fillId="3" borderId="15" xfId="0" quotePrefix="1" applyFill="1" applyBorder="1">
      <alignment vertical="center"/>
    </xf>
    <xf numFmtId="0" fontId="0" fillId="3" borderId="13" xfId="0" applyFill="1" applyBorder="1">
      <alignment vertical="center"/>
    </xf>
    <xf numFmtId="0" fontId="0" fillId="3" borderId="16" xfId="0" applyFill="1" applyBorder="1">
      <alignment vertical="center"/>
    </xf>
    <xf numFmtId="0" fontId="0" fillId="3" borderId="6" xfId="0" quotePrefix="1" applyFill="1" applyBorder="1">
      <alignment vertical="center"/>
    </xf>
    <xf numFmtId="0" fontId="0" fillId="3" borderId="7" xfId="0" applyFill="1" applyBorder="1">
      <alignment vertical="center"/>
    </xf>
    <xf numFmtId="0" fontId="0" fillId="3" borderId="8" xfId="0" applyFill="1" applyBorder="1">
      <alignment vertical="center"/>
    </xf>
    <xf numFmtId="0" fontId="9" fillId="4" borderId="4" xfId="0" applyFont="1" applyFill="1" applyBorder="1" applyAlignment="1">
      <alignment vertical="center" wrapText="1"/>
    </xf>
    <xf numFmtId="0" fontId="14" fillId="0" borderId="0" xfId="0" applyFont="1">
      <alignment vertical="center"/>
    </xf>
    <xf numFmtId="0" fontId="15" fillId="0" borderId="0" xfId="0" applyFont="1">
      <alignment vertical="center"/>
    </xf>
    <xf numFmtId="0" fontId="16" fillId="0" borderId="4" xfId="0" applyFont="1" applyBorder="1" applyAlignment="1">
      <alignment vertical="center" wrapText="1"/>
    </xf>
    <xf numFmtId="0" fontId="17" fillId="2" borderId="0" xfId="0" applyFont="1" applyFill="1">
      <alignment vertical="center"/>
    </xf>
    <xf numFmtId="0" fontId="12" fillId="2" borderId="0" xfId="0" applyFont="1" applyFill="1">
      <alignment vertical="center"/>
    </xf>
    <xf numFmtId="0" fontId="12" fillId="2" borderId="4" xfId="0" applyFont="1" applyFill="1" applyBorder="1">
      <alignment vertical="center"/>
    </xf>
    <xf numFmtId="0" fontId="5" fillId="2" borderId="0" xfId="0" applyFont="1" applyFill="1">
      <alignment vertical="center"/>
    </xf>
    <xf numFmtId="0" fontId="17" fillId="0" borderId="0" xfId="0" applyFont="1">
      <alignment vertical="center"/>
    </xf>
    <xf numFmtId="0" fontId="0" fillId="3" borderId="3" xfId="0" applyFill="1" applyBorder="1" applyAlignment="1">
      <alignment horizontal="center" vertical="center"/>
    </xf>
    <xf numFmtId="0" fontId="0" fillId="6" borderId="3" xfId="0" applyFill="1" applyBorder="1" applyAlignment="1">
      <alignment horizontal="center" vertical="center" wrapText="1"/>
    </xf>
    <xf numFmtId="0" fontId="0" fillId="0" borderId="16" xfId="0" applyBorder="1" applyAlignment="1">
      <alignment horizontal="center" vertical="center"/>
    </xf>
    <xf numFmtId="0" fontId="9" fillId="4" borderId="39" xfId="0" applyFont="1" applyFill="1" applyBorder="1" applyAlignment="1">
      <alignment vertical="center" wrapText="1"/>
    </xf>
    <xf numFmtId="0" fontId="9" fillId="2" borderId="40" xfId="0" applyFont="1" applyFill="1" applyBorder="1" applyAlignment="1">
      <alignment vertical="center" wrapText="1"/>
    </xf>
    <xf numFmtId="0" fontId="5" fillId="10" borderId="31" xfId="0" applyFont="1" applyFill="1" applyBorder="1">
      <alignment vertical="center"/>
    </xf>
    <xf numFmtId="0" fontId="0" fillId="10" borderId="24" xfId="0" applyFill="1" applyBorder="1" applyAlignment="1">
      <alignment horizontal="center" vertical="center"/>
    </xf>
    <xf numFmtId="0" fontId="0" fillId="10" borderId="25" xfId="0" applyFill="1" applyBorder="1" applyAlignment="1">
      <alignment horizontal="center" vertical="center"/>
    </xf>
    <xf numFmtId="0" fontId="0" fillId="11" borderId="32" xfId="0" applyFill="1" applyBorder="1">
      <alignment vertical="center"/>
    </xf>
    <xf numFmtId="0" fontId="0" fillId="12" borderId="33" xfId="0" applyFill="1" applyBorder="1">
      <alignment vertical="center"/>
    </xf>
    <xf numFmtId="0" fontId="11" fillId="11" borderId="33" xfId="0" applyFont="1" applyFill="1" applyBorder="1">
      <alignment vertical="center"/>
    </xf>
    <xf numFmtId="0" fontId="11" fillId="12" borderId="33" xfId="0" applyFont="1" applyFill="1" applyBorder="1">
      <alignment vertical="center"/>
    </xf>
    <xf numFmtId="0" fontId="18" fillId="12" borderId="33" xfId="0" applyFont="1" applyFill="1" applyBorder="1">
      <alignment vertical="center"/>
    </xf>
    <xf numFmtId="0" fontId="11" fillId="12" borderId="34" xfId="0" applyFont="1" applyFill="1" applyBorder="1">
      <alignment vertical="center"/>
    </xf>
    <xf numFmtId="0" fontId="0" fillId="11" borderId="26" xfId="0" applyFill="1" applyBorder="1">
      <alignment vertical="center"/>
    </xf>
    <xf numFmtId="0" fontId="0" fillId="12" borderId="3" xfId="0" applyFill="1" applyBorder="1">
      <alignment vertical="center"/>
    </xf>
    <xf numFmtId="0" fontId="11" fillId="11" borderId="3" xfId="0" applyFont="1" applyFill="1" applyBorder="1">
      <alignment vertical="center"/>
    </xf>
    <xf numFmtId="0" fontId="11" fillId="12" borderId="3" xfId="0" applyFont="1" applyFill="1" applyBorder="1">
      <alignment vertical="center"/>
    </xf>
    <xf numFmtId="0" fontId="18" fillId="12" borderId="3" xfId="0" applyFont="1" applyFill="1" applyBorder="1">
      <alignment vertical="center"/>
    </xf>
    <xf numFmtId="0" fontId="11" fillId="12" borderId="27" xfId="0" applyFont="1" applyFill="1" applyBorder="1">
      <alignment vertical="center"/>
    </xf>
    <xf numFmtId="0" fontId="0" fillId="11" borderId="28" xfId="0" applyFill="1" applyBorder="1">
      <alignment vertical="center"/>
    </xf>
    <xf numFmtId="0" fontId="0" fillId="12" borderId="29" xfId="0" applyFill="1" applyBorder="1">
      <alignment vertical="center"/>
    </xf>
    <xf numFmtId="0" fontId="11" fillId="12" borderId="29" xfId="0" applyFont="1" applyFill="1" applyBorder="1">
      <alignment vertical="center"/>
    </xf>
    <xf numFmtId="0" fontId="11" fillId="11" borderId="29" xfId="0" applyFont="1" applyFill="1" applyBorder="1">
      <alignment vertical="center"/>
    </xf>
    <xf numFmtId="0" fontId="11" fillId="12" borderId="30" xfId="0" applyFont="1" applyFill="1" applyBorder="1">
      <alignment vertical="center"/>
    </xf>
    <xf numFmtId="0" fontId="21" fillId="0" borderId="0" xfId="0" applyFont="1" applyAlignment="1">
      <alignment vertical="center" wrapText="1"/>
    </xf>
    <xf numFmtId="0" fontId="21" fillId="0" borderId="0" xfId="0" applyFont="1">
      <alignment vertical="center"/>
    </xf>
    <xf numFmtId="0" fontId="11" fillId="0" borderId="0" xfId="0" applyFont="1">
      <alignment vertical="center"/>
    </xf>
    <xf numFmtId="0" fontId="21" fillId="7" borderId="0" xfId="0" applyFont="1" applyFill="1">
      <alignment vertical="center"/>
    </xf>
    <xf numFmtId="0" fontId="0" fillId="7" borderId="0" xfId="0" applyFill="1">
      <alignment vertical="center"/>
    </xf>
    <xf numFmtId="0" fontId="22" fillId="7" borderId="0" xfId="0" applyFont="1" applyFill="1" applyAlignment="1">
      <alignment vertical="center" wrapText="1"/>
    </xf>
    <xf numFmtId="0" fontId="25" fillId="0" borderId="0" xfId="0" applyFont="1">
      <alignment vertical="center"/>
    </xf>
    <xf numFmtId="0" fontId="0" fillId="2" borderId="0" xfId="0" applyFill="1" applyAlignment="1">
      <alignment horizontal="left" vertical="center" indent="1"/>
    </xf>
    <xf numFmtId="9" fontId="0" fillId="2" borderId="0" xfId="0" applyNumberFormat="1" applyFill="1" applyAlignment="1">
      <alignment horizontal="left" vertical="center" indent="1"/>
    </xf>
    <xf numFmtId="0" fontId="5" fillId="0" borderId="1" xfId="0" applyFont="1" applyBorder="1">
      <alignment vertical="center"/>
    </xf>
    <xf numFmtId="0" fontId="0" fillId="2" borderId="1" xfId="0" applyFill="1" applyBorder="1">
      <alignment vertical="center"/>
    </xf>
    <xf numFmtId="0" fontId="26" fillId="5" borderId="22" xfId="0" applyFont="1" applyFill="1" applyBorder="1" applyAlignment="1">
      <alignment vertical="center" wrapText="1"/>
    </xf>
    <xf numFmtId="0" fontId="26" fillId="3" borderId="1" xfId="0" applyFont="1" applyFill="1" applyBorder="1" applyProtection="1">
      <alignment vertical="center"/>
      <protection locked="0"/>
    </xf>
    <xf numFmtId="0" fontId="26" fillId="3" borderId="2" xfId="0" applyFont="1" applyFill="1" applyBorder="1" applyProtection="1">
      <alignment vertical="center"/>
      <protection locked="0"/>
    </xf>
    <xf numFmtId="0" fontId="26" fillId="3" borderId="2" xfId="0" applyFont="1" applyFill="1" applyBorder="1">
      <alignment vertical="center"/>
    </xf>
    <xf numFmtId="0" fontId="26" fillId="3" borderId="13" xfId="0" applyFont="1" applyFill="1" applyBorder="1">
      <alignment vertical="center"/>
    </xf>
    <xf numFmtId="0" fontId="26" fillId="3" borderId="3" xfId="0" applyFont="1" applyFill="1" applyBorder="1" applyProtection="1">
      <alignment vertical="center"/>
      <protection locked="0"/>
    </xf>
    <xf numFmtId="0" fontId="26" fillId="3" borderId="14" xfId="0" applyFont="1" applyFill="1" applyBorder="1" applyProtection="1">
      <alignment vertical="center"/>
      <protection locked="0"/>
    </xf>
    <xf numFmtId="0" fontId="26" fillId="0" borderId="35" xfId="0" applyFont="1" applyBorder="1">
      <alignment vertical="center"/>
    </xf>
    <xf numFmtId="0" fontId="26" fillId="8" borderId="21" xfId="0" applyFont="1" applyFill="1" applyBorder="1" applyAlignment="1">
      <alignment vertical="center" wrapText="1"/>
    </xf>
    <xf numFmtId="0" fontId="26" fillId="9" borderId="22" xfId="0" applyFont="1" applyFill="1" applyBorder="1" applyAlignment="1">
      <alignment vertical="center" wrapText="1"/>
    </xf>
    <xf numFmtId="0" fontId="26" fillId="8" borderId="22" xfId="0" applyFont="1" applyFill="1" applyBorder="1" applyAlignment="1">
      <alignment vertical="center" wrapText="1"/>
    </xf>
    <xf numFmtId="0" fontId="26" fillId="8" borderId="23" xfId="0" applyFont="1" applyFill="1" applyBorder="1" applyAlignment="1">
      <alignment vertical="center" wrapText="1"/>
    </xf>
    <xf numFmtId="0" fontId="26" fillId="0" borderId="0" xfId="0" applyFont="1">
      <alignment vertical="center"/>
    </xf>
    <xf numFmtId="0" fontId="26" fillId="3" borderId="56" xfId="0" applyFont="1" applyFill="1" applyBorder="1" applyAlignment="1">
      <alignment horizontal="center" vertical="center"/>
    </xf>
    <xf numFmtId="0" fontId="0" fillId="3" borderId="57" xfId="0" applyFill="1" applyBorder="1" applyAlignment="1">
      <alignment horizontal="center" vertical="center"/>
    </xf>
    <xf numFmtId="0" fontId="26" fillId="3" borderId="57" xfId="0" applyFont="1" applyFill="1" applyBorder="1" applyAlignment="1">
      <alignment horizontal="center" vertical="center"/>
    </xf>
    <xf numFmtId="0" fontId="0" fillId="3" borderId="58" xfId="0" applyFill="1" applyBorder="1" applyAlignment="1">
      <alignment horizontal="center" vertical="center"/>
    </xf>
    <xf numFmtId="0" fontId="26" fillId="5" borderId="21" xfId="0" applyFont="1" applyFill="1" applyBorder="1" applyAlignment="1">
      <alignment vertical="center" wrapText="1"/>
    </xf>
    <xf numFmtId="0" fontId="26" fillId="0" borderId="22" xfId="0" applyFont="1" applyBorder="1" applyAlignment="1">
      <alignment vertical="center" wrapText="1"/>
    </xf>
    <xf numFmtId="0" fontId="26" fillId="5" borderId="23" xfId="0" applyFont="1" applyFill="1" applyBorder="1" applyAlignment="1">
      <alignment vertical="center" wrapText="1"/>
    </xf>
    <xf numFmtId="0" fontId="21" fillId="7" borderId="0" xfId="0" applyFont="1" applyFill="1" applyAlignment="1">
      <alignment vertical="center" wrapText="1"/>
    </xf>
    <xf numFmtId="0" fontId="0" fillId="0" borderId="1" xfId="0" applyBorder="1" applyAlignment="1">
      <alignment horizontal="left" vertical="center"/>
    </xf>
    <xf numFmtId="0" fontId="0" fillId="0" borderId="1" xfId="0" applyBorder="1" applyAlignment="1">
      <alignment horizontal="right" vertical="center"/>
    </xf>
    <xf numFmtId="0" fontId="0" fillId="0" borderId="2" xfId="0" applyBorder="1" applyAlignment="1">
      <alignment horizontal="right" vertical="center"/>
    </xf>
    <xf numFmtId="0" fontId="0" fillId="2" borderId="0" xfId="0" applyFill="1" applyAlignment="1">
      <alignment vertical="top"/>
    </xf>
    <xf numFmtId="0" fontId="21" fillId="7" borderId="0" xfId="0" applyFont="1" applyFill="1" applyAlignment="1">
      <alignment horizontal="left" vertical="center" wrapText="1"/>
    </xf>
    <xf numFmtId="0" fontId="5" fillId="14" borderId="0" xfId="0" applyFont="1" applyFill="1" applyAlignment="1">
      <alignment horizontal="left" vertical="center"/>
    </xf>
    <xf numFmtId="0" fontId="22" fillId="7" borderId="0" xfId="0" applyFont="1" applyFill="1" applyAlignment="1">
      <alignment vertical="center" wrapText="1"/>
    </xf>
    <xf numFmtId="0" fontId="5" fillId="0" borderId="3" xfId="0" applyFont="1" applyBorder="1" applyAlignment="1">
      <alignment horizontal="left" vertical="center"/>
    </xf>
    <xf numFmtId="0" fontId="5" fillId="5" borderId="3" xfId="0" applyFont="1" applyFill="1" applyBorder="1" applyAlignment="1">
      <alignment horizontal="left" vertical="center"/>
    </xf>
    <xf numFmtId="0" fontId="5" fillId="13" borderId="3" xfId="0" applyFont="1" applyFill="1" applyBorder="1" applyAlignment="1">
      <alignment horizontal="left" vertical="center"/>
    </xf>
    <xf numFmtId="0" fontId="5" fillId="14" borderId="3" xfId="0" applyFont="1" applyFill="1" applyBorder="1" applyAlignment="1">
      <alignment horizontal="left" vertical="center" wrapText="1"/>
    </xf>
    <xf numFmtId="0" fontId="0" fillId="0" borderId="3" xfId="0" applyBorder="1" applyAlignment="1">
      <alignment horizontal="left" vertical="center" wrapText="1"/>
    </xf>
    <xf numFmtId="0" fontId="0" fillId="0" borderId="3" xfId="0" applyBorder="1" applyAlignment="1">
      <alignment horizontal="left" vertical="center"/>
    </xf>
    <xf numFmtId="0" fontId="19" fillId="5" borderId="0" xfId="0" applyFont="1" applyFill="1">
      <alignment vertical="center"/>
    </xf>
    <xf numFmtId="0" fontId="19" fillId="13" borderId="0" xfId="0" applyFont="1" applyFill="1" applyAlignment="1">
      <alignment vertical="center" wrapText="1"/>
    </xf>
    <xf numFmtId="0" fontId="22" fillId="7" borderId="0" xfId="0" applyFont="1" applyFill="1" applyAlignment="1">
      <alignment vertical="top" wrapText="1"/>
    </xf>
    <xf numFmtId="0" fontId="5" fillId="0" borderId="0" xfId="0" applyFont="1" applyAlignment="1">
      <alignment horizontal="left" vertical="center" wrapText="1"/>
    </xf>
    <xf numFmtId="0" fontId="0" fillId="0" borderId="16"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0" fillId="3" borderId="14" xfId="0" applyFill="1" applyBorder="1" applyAlignment="1">
      <alignment horizontal="center" vertical="center"/>
    </xf>
    <xf numFmtId="0" fontId="0" fillId="3" borderId="19" xfId="0" applyFill="1" applyBorder="1" applyAlignment="1">
      <alignment horizontal="center" vertical="center"/>
    </xf>
    <xf numFmtId="0" fontId="0" fillId="3" borderId="12" xfId="0" applyFill="1" applyBorder="1" applyAlignment="1">
      <alignment horizontal="center" vertical="center"/>
    </xf>
    <xf numFmtId="0" fontId="0" fillId="7" borderId="14" xfId="0" applyFill="1" applyBorder="1" applyAlignment="1">
      <alignment horizontal="center" vertical="center"/>
    </xf>
    <xf numFmtId="0" fontId="0" fillId="7" borderId="19" xfId="0" applyFill="1" applyBorder="1" applyAlignment="1">
      <alignment horizontal="center" vertical="center"/>
    </xf>
    <xf numFmtId="0" fontId="0" fillId="7" borderId="12" xfId="0" applyFill="1" applyBorder="1" applyAlignment="1">
      <alignment horizontal="center" vertical="center"/>
    </xf>
    <xf numFmtId="0" fontId="0" fillId="0" borderId="14" xfId="0" applyBorder="1" applyAlignment="1">
      <alignment horizontal="center" vertical="center"/>
    </xf>
    <xf numFmtId="0" fontId="0" fillId="0" borderId="19" xfId="0" applyBorder="1" applyAlignment="1">
      <alignment horizontal="center" vertical="center"/>
    </xf>
    <xf numFmtId="0" fontId="0" fillId="0" borderId="12" xfId="0" applyBorder="1" applyAlignment="1">
      <alignment horizontal="center" vertical="center"/>
    </xf>
    <xf numFmtId="0" fontId="0" fillId="6" borderId="4" xfId="0" applyFill="1" applyBorder="1" applyAlignment="1">
      <alignment horizontal="center" vertical="center"/>
    </xf>
    <xf numFmtId="0" fontId="0" fillId="6" borderId="5" xfId="0" applyFill="1" applyBorder="1" applyAlignment="1">
      <alignment horizontal="center" vertical="center"/>
    </xf>
    <xf numFmtId="0" fontId="0" fillId="10" borderId="41" xfId="0" applyFill="1" applyBorder="1" applyAlignment="1">
      <alignment horizontal="center" vertical="center"/>
    </xf>
    <xf numFmtId="0" fontId="0" fillId="10" borderId="42" xfId="0" applyFill="1" applyBorder="1" applyAlignment="1">
      <alignment horizontal="center" vertical="center"/>
    </xf>
    <xf numFmtId="0" fontId="0" fillId="6" borderId="3" xfId="0" applyFill="1" applyBorder="1" applyAlignment="1">
      <alignment horizontal="center" vertical="center"/>
    </xf>
    <xf numFmtId="0" fontId="0" fillId="10" borderId="24" xfId="0" applyFill="1" applyBorder="1" applyAlignment="1">
      <alignment horizontal="center" vertical="center"/>
    </xf>
    <xf numFmtId="0" fontId="26" fillId="3" borderId="43" xfId="0" applyFont="1" applyFill="1" applyBorder="1" applyAlignment="1">
      <alignment horizontal="left" vertical="center" wrapText="1"/>
    </xf>
    <xf numFmtId="0" fontId="0" fillId="3" borderId="44" xfId="0" applyFill="1" applyBorder="1" applyAlignment="1">
      <alignment horizontal="left" vertical="center" wrapText="1"/>
    </xf>
    <xf numFmtId="0" fontId="0" fillId="3" borderId="45" xfId="0" applyFill="1" applyBorder="1" applyAlignment="1">
      <alignment horizontal="left" vertical="center" wrapText="1"/>
    </xf>
    <xf numFmtId="0" fontId="0" fillId="3" borderId="46" xfId="0" applyFill="1" applyBorder="1" applyAlignment="1">
      <alignment horizontal="left" vertical="center" wrapText="1"/>
    </xf>
    <xf numFmtId="0" fontId="0" fillId="3" borderId="0" xfId="0" applyFill="1" applyAlignment="1">
      <alignment horizontal="left" vertical="center" wrapText="1"/>
    </xf>
    <xf numFmtId="0" fontId="0" fillId="3" borderId="47" xfId="0" applyFill="1" applyBorder="1" applyAlignment="1">
      <alignment horizontal="left" vertical="center" wrapText="1"/>
    </xf>
    <xf numFmtId="0" fontId="0" fillId="3" borderId="48" xfId="0" applyFill="1" applyBorder="1" applyAlignment="1">
      <alignment horizontal="left" vertical="center" wrapText="1"/>
    </xf>
    <xf numFmtId="0" fontId="0" fillId="3" borderId="49" xfId="0" applyFill="1" applyBorder="1" applyAlignment="1">
      <alignment horizontal="left" vertical="center" wrapText="1"/>
    </xf>
    <xf numFmtId="0" fontId="0" fillId="3" borderId="50" xfId="0" applyFill="1" applyBorder="1" applyAlignment="1">
      <alignment horizontal="left" vertical="center" wrapText="1"/>
    </xf>
    <xf numFmtId="0" fontId="20" fillId="7" borderId="0" xfId="0" applyFont="1" applyFill="1" applyAlignment="1">
      <alignment horizontal="left" vertical="center" wrapText="1"/>
    </xf>
    <xf numFmtId="0" fontId="0" fillId="2" borderId="51" xfId="0" applyFill="1" applyBorder="1" applyAlignment="1">
      <alignment horizontal="center" vertical="center"/>
    </xf>
    <xf numFmtId="0" fontId="0" fillId="2" borderId="54" xfId="0" applyFill="1" applyBorder="1" applyAlignment="1">
      <alignment horizontal="center" vertical="center"/>
    </xf>
    <xf numFmtId="0" fontId="0" fillId="2" borderId="52" xfId="0" applyFill="1" applyBorder="1" applyAlignment="1">
      <alignment horizontal="center" vertical="center" wrapText="1"/>
    </xf>
    <xf numFmtId="0" fontId="0" fillId="2" borderId="3" xfId="0" applyFill="1" applyBorder="1" applyAlignment="1">
      <alignment horizontal="center" vertical="center" wrapText="1"/>
    </xf>
    <xf numFmtId="0" fontId="0" fillId="2" borderId="52" xfId="0" applyFill="1" applyBorder="1" applyAlignment="1">
      <alignment horizontal="center" vertical="center"/>
    </xf>
    <xf numFmtId="0" fontId="0" fillId="2" borderId="3" xfId="0" applyFill="1" applyBorder="1" applyAlignment="1">
      <alignment horizontal="center" vertical="center"/>
    </xf>
    <xf numFmtId="0" fontId="0" fillId="2" borderId="53" xfId="0" applyFill="1" applyBorder="1" applyAlignment="1">
      <alignment horizontal="center" vertical="center" wrapText="1"/>
    </xf>
    <xf numFmtId="0" fontId="0" fillId="2" borderId="55" xfId="0" applyFill="1" applyBorder="1" applyAlignment="1">
      <alignment horizontal="center" vertical="center" wrapText="1"/>
    </xf>
    <xf numFmtId="0" fontId="0" fillId="7" borderId="46" xfId="0" applyFill="1" applyBorder="1" applyAlignment="1">
      <alignment horizontal="left" vertical="center" wrapText="1"/>
    </xf>
    <xf numFmtId="0" fontId="0" fillId="7" borderId="0" xfId="0" applyFill="1" applyAlignment="1">
      <alignment horizontal="left" vertical="center" wrapText="1"/>
    </xf>
    <xf numFmtId="0" fontId="26" fillId="3" borderId="36" xfId="0" applyFont="1" applyFill="1" applyBorder="1" applyAlignment="1">
      <alignment vertical="center" wrapText="1"/>
    </xf>
    <xf numFmtId="0" fontId="0" fillId="3" borderId="37" xfId="0" applyFill="1" applyBorder="1" applyAlignment="1">
      <alignment vertical="center" wrapText="1"/>
    </xf>
    <xf numFmtId="0" fontId="0" fillId="3" borderId="38" xfId="0" applyFill="1" applyBorder="1" applyAlignment="1">
      <alignment vertical="center" wrapText="1"/>
    </xf>
    <xf numFmtId="0" fontId="12" fillId="3" borderId="37" xfId="0" applyFont="1" applyFill="1" applyBorder="1" applyAlignment="1">
      <alignment vertical="center" wrapText="1"/>
    </xf>
    <xf numFmtId="0" fontId="12" fillId="3" borderId="38" xfId="0" applyFont="1" applyFill="1" applyBorder="1" applyAlignment="1">
      <alignment vertical="center" wrapText="1"/>
    </xf>
    <xf numFmtId="0" fontId="5" fillId="0" borderId="0" xfId="0" applyFont="1" applyAlignment="1">
      <alignment vertical="center" wrapText="1"/>
    </xf>
    <xf numFmtId="0" fontId="7" fillId="0" borderId="4" xfId="0" applyFont="1" applyBorder="1" applyAlignment="1">
      <alignment horizontal="left" vertical="center" wrapText="1"/>
    </xf>
    <xf numFmtId="0" fontId="7" fillId="0" borderId="2" xfId="0" applyFont="1" applyBorder="1" applyAlignment="1">
      <alignment horizontal="left" vertical="center"/>
    </xf>
    <xf numFmtId="0" fontId="7" fillId="0" borderId="5" xfId="0" applyFont="1" applyBorder="1" applyAlignment="1">
      <alignment horizontal="left" vertical="center"/>
    </xf>
    <xf numFmtId="0" fontId="26" fillId="3" borderId="0" xfId="0" applyFont="1" applyFill="1" applyAlignment="1" applyProtection="1">
      <alignment horizontal="center" vertical="center"/>
      <protection locked="0"/>
    </xf>
    <xf numFmtId="0" fontId="3" fillId="3" borderId="0" xfId="0" applyFont="1" applyFill="1" applyAlignment="1" applyProtection="1">
      <alignment horizontal="center" vertical="center"/>
      <protection locked="0"/>
    </xf>
    <xf numFmtId="0" fontId="26" fillId="3" borderId="37" xfId="0" applyFont="1" applyFill="1" applyBorder="1" applyAlignment="1">
      <alignment vertical="center" wrapText="1"/>
    </xf>
    <xf numFmtId="0" fontId="26" fillId="3" borderId="38" xfId="0" applyFont="1" applyFill="1" applyBorder="1" applyAlignment="1">
      <alignment vertical="center" wrapText="1"/>
    </xf>
    <xf numFmtId="176" fontId="26" fillId="3" borderId="0" xfId="0" applyNumberFormat="1" applyFont="1" applyFill="1" applyAlignment="1" applyProtection="1">
      <alignment horizontal="center" vertical="center" shrinkToFit="1"/>
      <protection locked="0"/>
    </xf>
    <xf numFmtId="0" fontId="0" fillId="0" borderId="2" xfId="0" applyBorder="1" applyAlignment="1">
      <alignment horizontal="right" vertical="center"/>
    </xf>
    <xf numFmtId="0" fontId="0" fillId="0" borderId="0" xfId="0" applyAlignment="1">
      <alignment horizontal="right" vertical="center"/>
    </xf>
  </cellXfs>
  <cellStyles count="2">
    <cellStyle name="パーセント" xfId="1" builtinId="5"/>
    <cellStyle name="標準" xfId="0" builtinId="0"/>
  </cellStyles>
  <dxfs count="16">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0</xdr:col>
      <xdr:colOff>304801</xdr:colOff>
      <xdr:row>16</xdr:row>
      <xdr:rowOff>388741</xdr:rowOff>
    </xdr:from>
    <xdr:to>
      <xdr:col>6</xdr:col>
      <xdr:colOff>179294</xdr:colOff>
      <xdr:row>30</xdr:row>
      <xdr:rowOff>134470</xdr:rowOff>
    </xdr:to>
    <xdr:grpSp>
      <xdr:nvGrpSpPr>
        <xdr:cNvPr id="34" name="グループ化 33">
          <a:extLst>
            <a:ext uri="{FF2B5EF4-FFF2-40B4-BE49-F238E27FC236}">
              <a16:creationId xmlns:a16="http://schemas.microsoft.com/office/drawing/2014/main" id="{00000000-0008-0000-0000-000022000000}"/>
            </a:ext>
          </a:extLst>
        </xdr:cNvPr>
        <xdr:cNvGrpSpPr/>
      </xdr:nvGrpSpPr>
      <xdr:grpSpPr>
        <a:xfrm>
          <a:off x="304801" y="5730361"/>
          <a:ext cx="3714973" cy="4104369"/>
          <a:chOff x="304801" y="5624130"/>
          <a:chExt cx="3693458" cy="4210152"/>
        </a:xfrm>
      </xdr:grpSpPr>
      <xdr:pic>
        <xdr:nvPicPr>
          <xdr:cNvPr id="33" name="図 32">
            <a:extLst>
              <a:ext uri="{FF2B5EF4-FFF2-40B4-BE49-F238E27FC236}">
                <a16:creationId xmlns:a16="http://schemas.microsoft.com/office/drawing/2014/main" id="{00000000-0008-0000-0000-000021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04801" y="5683622"/>
            <a:ext cx="3693458" cy="4129553"/>
          </a:xfrm>
          <a:prstGeom prst="rect">
            <a:avLst/>
          </a:prstGeom>
        </xdr:spPr>
      </xdr:pic>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714596" y="5624130"/>
            <a:ext cx="2620275" cy="4210152"/>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1114570" y="8000848"/>
            <a:ext cx="1661484" cy="1003952"/>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左クリックを押しながら赤枠（セル</a:t>
            </a:r>
            <a:r>
              <a:rPr kumimoji="1" lang="en-US" altLang="ja-JP" sz="1100" b="1">
                <a:solidFill>
                  <a:srgbClr val="FF0000"/>
                </a:solidFill>
              </a:rPr>
              <a:t>D4</a:t>
            </a:r>
            <a:r>
              <a:rPr kumimoji="1" lang="ja-JP" altLang="en-US" sz="1100" b="1">
                <a:solidFill>
                  <a:srgbClr val="FF0000"/>
                </a:solidFill>
              </a:rPr>
              <a:t>～</a:t>
            </a:r>
            <a:r>
              <a:rPr kumimoji="1" lang="en-US" altLang="ja-JP" sz="1100" b="1">
                <a:solidFill>
                  <a:srgbClr val="FF0000"/>
                </a:solidFill>
              </a:rPr>
              <a:t>D62</a:t>
            </a:r>
            <a:r>
              <a:rPr kumimoji="1" lang="ja-JP" altLang="en-US" sz="1100" b="1">
                <a:solidFill>
                  <a:srgbClr val="FF0000"/>
                </a:solidFill>
              </a:rPr>
              <a:t>）を全て選択</a:t>
            </a:r>
            <a:endParaRPr kumimoji="1" lang="en-US" altLang="ja-JP" sz="1100" b="1">
              <a:solidFill>
                <a:srgbClr val="FF0000"/>
              </a:solidFill>
            </a:endParaRPr>
          </a:p>
          <a:p>
            <a:r>
              <a:rPr kumimoji="1" lang="ja-JP" altLang="en-US" sz="1100" b="1">
                <a:solidFill>
                  <a:srgbClr val="FF0000"/>
                </a:solidFill>
              </a:rPr>
              <a:t>→赤枠内で右クリック</a:t>
            </a:r>
          </a:p>
        </xdr:txBody>
      </xdr:sp>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3072931" y="6061144"/>
            <a:ext cx="692932" cy="325606"/>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コピー</a:t>
            </a:r>
          </a:p>
        </xdr:txBody>
      </xdr:sp>
    </xdr:grpSp>
    <xdr:clientData/>
  </xdr:twoCellAnchor>
  <xdr:twoCellAnchor>
    <xdr:from>
      <xdr:col>3</xdr:col>
      <xdr:colOff>411477</xdr:colOff>
      <xdr:row>17</xdr:row>
      <xdr:rowOff>399761</xdr:rowOff>
    </xdr:from>
    <xdr:to>
      <xdr:col>6</xdr:col>
      <xdr:colOff>42350</xdr:colOff>
      <xdr:row>18</xdr:row>
      <xdr:rowOff>138267</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2320959" y="6065455"/>
          <a:ext cx="1540356" cy="258459"/>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152402</xdr:colOff>
      <xdr:row>17</xdr:row>
      <xdr:rowOff>107648</xdr:rowOff>
    </xdr:from>
    <xdr:to>
      <xdr:col>12</xdr:col>
      <xdr:colOff>496913</xdr:colOff>
      <xdr:row>20</xdr:row>
      <xdr:rowOff>242047</xdr:rowOff>
    </xdr:to>
    <xdr:grpSp>
      <xdr:nvGrpSpPr>
        <xdr:cNvPr id="36" name="グループ化 35">
          <a:extLst>
            <a:ext uri="{FF2B5EF4-FFF2-40B4-BE49-F238E27FC236}">
              <a16:creationId xmlns:a16="http://schemas.microsoft.com/office/drawing/2014/main" id="{00000000-0008-0000-0000-000024000000}"/>
            </a:ext>
          </a:extLst>
        </xdr:cNvPr>
        <xdr:cNvGrpSpPr/>
      </xdr:nvGrpSpPr>
      <xdr:grpSpPr>
        <a:xfrm>
          <a:off x="5273042" y="5898848"/>
          <a:ext cx="2904831" cy="2001299"/>
          <a:chOff x="5244355" y="5773342"/>
          <a:chExt cx="2890487" cy="2079740"/>
        </a:xfrm>
      </xdr:grpSpPr>
      <xdr:pic>
        <xdr:nvPicPr>
          <xdr:cNvPr id="35" name="図 34">
            <a:extLst>
              <a:ext uri="{FF2B5EF4-FFF2-40B4-BE49-F238E27FC236}">
                <a16:creationId xmlns:a16="http://schemas.microsoft.com/office/drawing/2014/main" id="{00000000-0008-0000-0000-00002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244355" y="5773342"/>
            <a:ext cx="2890487" cy="2079740"/>
          </a:xfrm>
          <a:prstGeom prst="rect">
            <a:avLst/>
          </a:prstGeom>
        </xdr:spPr>
      </xdr:pic>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6036602" y="6822141"/>
            <a:ext cx="943838" cy="289236"/>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6073801" y="7192688"/>
            <a:ext cx="937929" cy="535058"/>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B</a:t>
            </a:r>
            <a:r>
              <a:rPr kumimoji="1" lang="ja-JP" altLang="en-US" sz="1100" b="1">
                <a:solidFill>
                  <a:srgbClr val="FF0000"/>
                </a:solidFill>
              </a:rPr>
              <a:t>列のセルを右クリック</a:t>
            </a:r>
          </a:p>
        </xdr:txBody>
      </xdr:sp>
    </xdr:grpSp>
    <xdr:clientData/>
  </xdr:twoCellAnchor>
  <xdr:twoCellAnchor>
    <xdr:from>
      <xdr:col>8</xdr:col>
      <xdr:colOff>161365</xdr:colOff>
      <xdr:row>20</xdr:row>
      <xdr:rowOff>331693</xdr:rowOff>
    </xdr:from>
    <xdr:to>
      <xdr:col>13</xdr:col>
      <xdr:colOff>56109</xdr:colOff>
      <xdr:row>46</xdr:row>
      <xdr:rowOff>123592</xdr:rowOff>
    </xdr:to>
    <xdr:grpSp>
      <xdr:nvGrpSpPr>
        <xdr:cNvPr id="38" name="グループ化 37">
          <a:extLst>
            <a:ext uri="{FF2B5EF4-FFF2-40B4-BE49-F238E27FC236}">
              <a16:creationId xmlns:a16="http://schemas.microsoft.com/office/drawing/2014/main" id="{00000000-0008-0000-0000-000026000000}"/>
            </a:ext>
          </a:extLst>
        </xdr:cNvPr>
        <xdr:cNvGrpSpPr/>
      </xdr:nvGrpSpPr>
      <xdr:grpSpPr>
        <a:xfrm>
          <a:off x="5282005" y="7989793"/>
          <a:ext cx="3095144" cy="4516299"/>
          <a:chOff x="5253318" y="7942728"/>
          <a:chExt cx="3077215" cy="4588017"/>
        </a:xfrm>
      </xdr:grpSpPr>
      <xdr:pic>
        <xdr:nvPicPr>
          <xdr:cNvPr id="37" name="図 36">
            <a:extLst>
              <a:ext uri="{FF2B5EF4-FFF2-40B4-BE49-F238E27FC236}">
                <a16:creationId xmlns:a16="http://schemas.microsoft.com/office/drawing/2014/main" id="{00000000-0008-0000-0000-00002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253318" y="7942728"/>
            <a:ext cx="3077215" cy="4588017"/>
          </a:xfrm>
          <a:prstGeom prst="rect">
            <a:avLst/>
          </a:prstGeom>
        </xdr:spPr>
      </xdr:pic>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6549571" y="9308610"/>
            <a:ext cx="1407679" cy="162126"/>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7280052" y="9504729"/>
            <a:ext cx="178010" cy="172429"/>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6596664" y="9858902"/>
            <a:ext cx="1514388" cy="541909"/>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貼り付けのオプション</a:t>
            </a:r>
            <a:br>
              <a:rPr kumimoji="1" lang="en-US" altLang="ja-JP" sz="1100" b="1">
                <a:solidFill>
                  <a:srgbClr val="FF0000"/>
                </a:solidFill>
              </a:rPr>
            </a:br>
            <a:r>
              <a:rPr kumimoji="1" lang="ja-JP" altLang="en-US" sz="1100" b="1">
                <a:solidFill>
                  <a:srgbClr val="FF0000"/>
                </a:solidFill>
              </a:rPr>
              <a:t>→行列を入れ替える</a:t>
            </a:r>
          </a:p>
        </xdr:txBody>
      </xdr:sp>
    </xdr:grpSp>
    <xdr:clientData/>
  </xdr:twoCellAnchor>
  <xdr:twoCellAnchor>
    <xdr:from>
      <xdr:col>8</xdr:col>
      <xdr:colOff>152399</xdr:colOff>
      <xdr:row>47</xdr:row>
      <xdr:rowOff>44825</xdr:rowOff>
    </xdr:from>
    <xdr:to>
      <xdr:col>14</xdr:col>
      <xdr:colOff>601671</xdr:colOff>
      <xdr:row>64</xdr:row>
      <xdr:rowOff>125506</xdr:rowOff>
    </xdr:to>
    <xdr:grpSp>
      <xdr:nvGrpSpPr>
        <xdr:cNvPr id="40" name="グループ化 39">
          <a:extLst>
            <a:ext uri="{FF2B5EF4-FFF2-40B4-BE49-F238E27FC236}">
              <a16:creationId xmlns:a16="http://schemas.microsoft.com/office/drawing/2014/main" id="{00000000-0008-0000-0000-000028000000}"/>
            </a:ext>
          </a:extLst>
        </xdr:cNvPr>
        <xdr:cNvGrpSpPr/>
      </xdr:nvGrpSpPr>
      <xdr:grpSpPr>
        <a:xfrm>
          <a:off x="5273039" y="12594965"/>
          <a:ext cx="4289752" cy="2930561"/>
          <a:chOff x="5244352" y="12622307"/>
          <a:chExt cx="4268237" cy="2976281"/>
        </a:xfrm>
      </xdr:grpSpPr>
      <xdr:pic>
        <xdr:nvPicPr>
          <xdr:cNvPr id="39" name="図 38">
            <a:extLst>
              <a:ext uri="{FF2B5EF4-FFF2-40B4-BE49-F238E27FC236}">
                <a16:creationId xmlns:a16="http://schemas.microsoft.com/office/drawing/2014/main" id="{00000000-0008-0000-0000-000027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5244352" y="12622307"/>
            <a:ext cx="4268237" cy="2976281"/>
          </a:xfrm>
          <a:prstGeom prst="rect">
            <a:avLst/>
          </a:prstGeom>
        </xdr:spPr>
      </xdr:pic>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6943611" y="14708391"/>
            <a:ext cx="1976269" cy="65711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b="1">
                <a:solidFill>
                  <a:srgbClr val="FF0000"/>
                </a:solidFill>
              </a:rPr>
              <a:t>全ての回答票について</a:t>
            </a:r>
            <a:endParaRPr kumimoji="1" lang="en-US" altLang="ja-JP" sz="1100" b="1">
              <a:solidFill>
                <a:srgbClr val="FF0000"/>
              </a:solidFill>
            </a:endParaRPr>
          </a:p>
          <a:p>
            <a:r>
              <a:rPr kumimoji="1" lang="ja-JP" altLang="en-US" sz="1100" b="1">
                <a:solidFill>
                  <a:srgbClr val="FF0000"/>
                </a:solidFill>
              </a:rPr>
              <a:t>上から順番に貼り付ける</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830580</xdr:colOff>
      <xdr:row>0</xdr:row>
      <xdr:rowOff>30480</xdr:rowOff>
    </xdr:from>
    <xdr:to>
      <xdr:col>5</xdr:col>
      <xdr:colOff>541020</xdr:colOff>
      <xdr:row>1</xdr:row>
      <xdr:rowOff>365760</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2217420" y="30480"/>
          <a:ext cx="5676900" cy="1013460"/>
        </a:xfrm>
        <a:prstGeom prst="rect">
          <a:avLst/>
        </a:prstGeom>
        <a:ln/>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t"/>
        <a:lstStyle/>
        <a:p>
          <a:r>
            <a:rPr kumimoji="1" lang="ja-JP" altLang="en-US" sz="1100" b="1" u="sng"/>
            <a:t>集計方法（１）回答票のコピー</a:t>
          </a:r>
          <a:endParaRPr kumimoji="1" lang="en-US" altLang="ja-JP" sz="1100" b="1" u="sng"/>
        </a:p>
        <a:p>
          <a:r>
            <a:rPr kumimoji="1" lang="ja-JP" altLang="en-US" sz="1050"/>
            <a:t>①従業員から提出された回答票から、回答内容（シート［回答票（見本）</a:t>
          </a:r>
          <a:r>
            <a:rPr kumimoji="1" lang="en-US" altLang="ja-JP" sz="1050"/>
            <a:t>]</a:t>
          </a:r>
          <a:r>
            <a:rPr kumimoji="1" lang="ja-JP" altLang="en-US" sz="1050"/>
            <a:t>の赤枠部分）をコピーする。</a:t>
          </a:r>
        </a:p>
        <a:p>
          <a:r>
            <a:rPr kumimoji="1" lang="en-US" altLang="ja-JP" sz="1050"/>
            <a:t>【</a:t>
          </a:r>
          <a:r>
            <a:rPr kumimoji="1" lang="ja-JP" altLang="en-US" sz="1050"/>
            <a:t>各従業員の回答票の</a:t>
          </a:r>
          <a:r>
            <a:rPr kumimoji="1" lang="en-US" altLang="ja-JP" sz="1050"/>
            <a:t>Excel</a:t>
          </a:r>
          <a:r>
            <a:rPr kumimoji="1" lang="ja-JP" altLang="en-US" sz="1050"/>
            <a:t>ファイルを開く</a:t>
          </a:r>
          <a:r>
            <a:rPr kumimoji="1" lang="en-US" altLang="ja-JP" sz="1050"/>
            <a:t>】⇒【</a:t>
          </a:r>
          <a:r>
            <a:rPr kumimoji="1" lang="ja-JP" altLang="en-US" sz="1050"/>
            <a:t>左クリックを押しながら赤枠部分（セル</a:t>
          </a:r>
          <a:r>
            <a:rPr kumimoji="1" lang="en-US" altLang="ja-JP" sz="1050"/>
            <a:t>D4</a:t>
          </a:r>
          <a:r>
            <a:rPr kumimoji="1" lang="ja-JP" altLang="en-US" sz="1050"/>
            <a:t>～</a:t>
          </a:r>
          <a:r>
            <a:rPr kumimoji="1" lang="en-US" altLang="ja-JP" sz="1050"/>
            <a:t>D62</a:t>
          </a:r>
          <a:r>
            <a:rPr kumimoji="1" lang="ja-JP" altLang="en-US" sz="1050"/>
            <a:t>）を全て選択</a:t>
          </a:r>
          <a:r>
            <a:rPr kumimoji="1" lang="en-US" altLang="ja-JP" sz="1050"/>
            <a:t>】⇒【</a:t>
          </a:r>
          <a:r>
            <a:rPr kumimoji="1" lang="ja-JP" altLang="en-US" sz="1050"/>
            <a:t>赤枠内で右クリック</a:t>
          </a:r>
          <a:r>
            <a:rPr kumimoji="1" lang="en-US" altLang="ja-JP" sz="1050"/>
            <a:t>】⇒【</a:t>
          </a:r>
          <a:r>
            <a:rPr kumimoji="1" lang="ja-JP" altLang="en-US" sz="1050"/>
            <a:t>コピー</a:t>
          </a:r>
          <a:r>
            <a:rPr kumimoji="1" lang="en-US" altLang="ja-JP" sz="1050"/>
            <a:t>】</a:t>
          </a:r>
        </a:p>
        <a:p>
          <a:r>
            <a:rPr kumimoji="1" lang="ja-JP" altLang="en-US" sz="1050"/>
            <a:t>⇒シート</a:t>
          </a:r>
          <a:r>
            <a:rPr kumimoji="1" lang="en-US" altLang="ja-JP" sz="1050"/>
            <a:t>[</a:t>
          </a:r>
          <a:r>
            <a:rPr kumimoji="1" lang="ja-JP" altLang="en-US" sz="1050"/>
            <a:t>集計作業用</a:t>
          </a:r>
          <a:r>
            <a:rPr kumimoji="1" lang="en-US" altLang="ja-JP" sz="1050"/>
            <a:t>]</a:t>
          </a:r>
          <a:r>
            <a:rPr kumimoji="1" lang="ja-JP" altLang="en-US" sz="1050"/>
            <a:t>に貼り付ける。</a:t>
          </a:r>
        </a:p>
      </xdr:txBody>
    </xdr:sp>
    <xdr:clientData/>
  </xdr:twoCellAnchor>
  <xdr:twoCellAnchor>
    <xdr:from>
      <xdr:col>6</xdr:col>
      <xdr:colOff>7620</xdr:colOff>
      <xdr:row>0</xdr:row>
      <xdr:rowOff>129540</xdr:rowOff>
    </xdr:from>
    <xdr:to>
      <xdr:col>9</xdr:col>
      <xdr:colOff>190500</xdr:colOff>
      <xdr:row>1</xdr:row>
      <xdr:rowOff>304800</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7970520" y="129540"/>
          <a:ext cx="2011680" cy="853440"/>
        </a:xfrm>
        <a:prstGeom prst="rect">
          <a:avLst/>
        </a:prstGeom>
        <a:solidFill>
          <a:schemeClr val="lt1"/>
        </a:solidFill>
        <a:ln w="571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4400">
              <a:solidFill>
                <a:srgbClr val="FF0000"/>
              </a:solidFill>
            </a:rPr>
            <a:t>記入例</a:t>
          </a:r>
        </a:p>
      </xdr:txBody>
    </xdr:sp>
    <xdr:clientData/>
  </xdr:twoCellAnchor>
  <xdr:twoCellAnchor>
    <xdr:from>
      <xdr:col>6</xdr:col>
      <xdr:colOff>0</xdr:colOff>
      <xdr:row>2</xdr:row>
      <xdr:rowOff>38100</xdr:rowOff>
    </xdr:from>
    <xdr:to>
      <xdr:col>13</xdr:col>
      <xdr:colOff>333039</xdr:colOff>
      <xdr:row>8</xdr:row>
      <xdr:rowOff>187363</xdr:rowOff>
    </xdr:to>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7962900" y="1143000"/>
          <a:ext cx="4600239" cy="2061883"/>
        </a:xfrm>
        <a:prstGeom prst="rect">
          <a:avLst/>
        </a:prstGeom>
        <a:solidFill>
          <a:schemeClr val="lt1"/>
        </a:solidFill>
        <a:ln w="571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4000">
              <a:solidFill>
                <a:srgbClr val="FF0000"/>
              </a:solidFill>
            </a:rPr>
            <a:t>これは見本です。</a:t>
          </a:r>
          <a:endParaRPr kumimoji="1" lang="en-US" altLang="ja-JP" sz="4000">
            <a:solidFill>
              <a:srgbClr val="FF0000"/>
            </a:solidFill>
          </a:endParaRPr>
        </a:p>
        <a:p>
          <a:pPr algn="l"/>
          <a:r>
            <a:rPr kumimoji="1" lang="ja-JP" altLang="en-US" sz="2400">
              <a:solidFill>
                <a:srgbClr val="FF0000"/>
              </a:solidFill>
            </a:rPr>
            <a:t>実際の集計作業は、各従業員の回答票の</a:t>
          </a:r>
          <a:r>
            <a:rPr kumimoji="1" lang="en-US" altLang="ja-JP" sz="2400">
              <a:solidFill>
                <a:srgbClr val="FF0000"/>
              </a:solidFill>
            </a:rPr>
            <a:t>Excel</a:t>
          </a:r>
          <a:r>
            <a:rPr kumimoji="1" lang="ja-JP" altLang="en-US" sz="2400">
              <a:solidFill>
                <a:srgbClr val="FF0000"/>
              </a:solidFill>
            </a:rPr>
            <a:t>ファイルを使用してください。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861060</xdr:colOff>
      <xdr:row>0</xdr:row>
      <xdr:rowOff>169817</xdr:rowOff>
    </xdr:from>
    <xdr:to>
      <xdr:col>10</xdr:col>
      <xdr:colOff>838201</xdr:colOff>
      <xdr:row>1</xdr:row>
      <xdr:rowOff>121920</xdr:rowOff>
    </xdr:to>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1470660" y="169817"/>
          <a:ext cx="7376161" cy="836023"/>
        </a:xfrm>
        <a:prstGeom prst="rect">
          <a:avLst/>
        </a:prstGeom>
        <a:ln/>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t"/>
        <a:lstStyle/>
        <a:p>
          <a:r>
            <a:rPr kumimoji="1" lang="ja-JP" altLang="ja-JP" sz="1100" b="1" u="sng">
              <a:solidFill>
                <a:schemeClr val="dk1"/>
              </a:solidFill>
              <a:effectLst/>
              <a:latin typeface="+mn-lt"/>
              <a:ea typeface="+mn-ea"/>
              <a:cs typeface="+mn-cs"/>
            </a:rPr>
            <a:t>集計方法（２）シート</a:t>
          </a:r>
          <a:r>
            <a:rPr kumimoji="1" lang="en-US" altLang="ja-JP" sz="1100" b="1" u="sng">
              <a:solidFill>
                <a:schemeClr val="dk1"/>
              </a:solidFill>
              <a:effectLst/>
              <a:latin typeface="+mn-lt"/>
              <a:ea typeface="+mn-ea"/>
              <a:cs typeface="+mn-cs"/>
            </a:rPr>
            <a:t>[</a:t>
          </a:r>
          <a:r>
            <a:rPr kumimoji="1" lang="ja-JP" altLang="ja-JP" sz="1100" b="1" u="sng">
              <a:solidFill>
                <a:schemeClr val="dk1"/>
              </a:solidFill>
              <a:effectLst/>
              <a:latin typeface="+mn-lt"/>
              <a:ea typeface="+mn-ea"/>
              <a:cs typeface="+mn-cs"/>
            </a:rPr>
            <a:t>集計作業用</a:t>
          </a:r>
          <a:r>
            <a:rPr kumimoji="1" lang="en-US" altLang="ja-JP" sz="1100" b="1" u="sng">
              <a:solidFill>
                <a:schemeClr val="dk1"/>
              </a:solidFill>
              <a:effectLst/>
              <a:latin typeface="+mn-lt"/>
              <a:ea typeface="+mn-ea"/>
              <a:cs typeface="+mn-cs"/>
            </a:rPr>
            <a:t>]</a:t>
          </a:r>
          <a:r>
            <a:rPr kumimoji="1" lang="ja-JP" altLang="ja-JP" sz="1100" b="1" u="sng">
              <a:solidFill>
                <a:schemeClr val="dk1"/>
              </a:solidFill>
              <a:effectLst/>
              <a:latin typeface="+mn-lt"/>
              <a:ea typeface="+mn-ea"/>
              <a:cs typeface="+mn-cs"/>
            </a:rPr>
            <a:t>に回答票を貼り付け</a:t>
          </a:r>
          <a:endParaRPr lang="ja-JP" altLang="ja-JP" sz="1050">
            <a:effectLst/>
          </a:endParaRPr>
        </a:p>
        <a:p>
          <a:r>
            <a:rPr kumimoji="1" lang="ja-JP" altLang="en-US" sz="1050"/>
            <a:t>①</a:t>
          </a:r>
          <a:r>
            <a:rPr kumimoji="1" lang="en-US" altLang="ja-JP" sz="1050"/>
            <a:t>(1)</a:t>
          </a:r>
          <a:r>
            <a:rPr kumimoji="1" lang="ja-JP" altLang="en-US" sz="1050"/>
            <a:t>でコピーしたタテ（列）の回答内容について、シート</a:t>
          </a:r>
          <a:r>
            <a:rPr kumimoji="1" lang="en-US" altLang="ja-JP" sz="1050"/>
            <a:t>[</a:t>
          </a:r>
          <a:r>
            <a:rPr kumimoji="1" lang="ja-JP" altLang="en-US" sz="1050"/>
            <a:t>集計作業用</a:t>
          </a:r>
          <a:r>
            <a:rPr kumimoji="1" lang="en-US" altLang="ja-JP" sz="1050"/>
            <a:t>]</a:t>
          </a:r>
          <a:r>
            <a:rPr kumimoji="1" lang="ja-JP" altLang="en-US" sz="1050"/>
            <a:t>にヨコ（行）に貼り付ける。</a:t>
          </a:r>
          <a:endParaRPr kumimoji="1" lang="en-US" altLang="ja-JP" sz="1050"/>
        </a:p>
        <a:p>
          <a:r>
            <a:rPr kumimoji="1" lang="ja-JP" altLang="en-US" sz="1050"/>
            <a:t>　</a:t>
          </a:r>
          <a:r>
            <a:rPr kumimoji="1" lang="en-US" altLang="ja-JP" sz="1050"/>
            <a:t>【B</a:t>
          </a:r>
          <a:r>
            <a:rPr kumimoji="1" lang="ja-JP" altLang="en-US" sz="1050"/>
            <a:t>列のセルを右クリック</a:t>
          </a:r>
          <a:r>
            <a:rPr kumimoji="1" lang="en-US" altLang="ja-JP" sz="1050"/>
            <a:t>】⇒【</a:t>
          </a:r>
          <a:r>
            <a:rPr kumimoji="1" lang="ja-JP" altLang="en-US" sz="1050"/>
            <a:t>貼り付けのオプション</a:t>
          </a:r>
          <a:r>
            <a:rPr kumimoji="1" lang="en-US" altLang="ja-JP" sz="1050"/>
            <a:t>】⇒【</a:t>
          </a:r>
          <a:r>
            <a:rPr kumimoji="1" lang="ja-JP" altLang="en-US" sz="1050"/>
            <a:t>行列を入れ替える</a:t>
          </a:r>
          <a:r>
            <a:rPr kumimoji="1" lang="en-US" altLang="ja-JP" sz="1050"/>
            <a:t>】</a:t>
          </a:r>
        </a:p>
        <a:p>
          <a:r>
            <a:rPr kumimoji="1" lang="ja-JP" altLang="en-US" sz="1050"/>
            <a:t>②従業員から提出された全ての回答票について、上から順番に①のとおり貼り付ける。</a:t>
          </a:r>
          <a:endParaRPr kumimoji="1" lang="en-US" altLang="ja-JP" sz="1050"/>
        </a:p>
      </xdr:txBody>
    </xdr:sp>
    <xdr:clientData/>
  </xdr:twoCellAnchor>
  <xdr:twoCellAnchor>
    <xdr:from>
      <xdr:col>10</xdr:col>
      <xdr:colOff>924196</xdr:colOff>
      <xdr:row>0</xdr:row>
      <xdr:rowOff>108857</xdr:rowOff>
    </xdr:from>
    <xdr:to>
      <xdr:col>12</xdr:col>
      <xdr:colOff>1035846</xdr:colOff>
      <xdr:row>1</xdr:row>
      <xdr:rowOff>27025</xdr:rowOff>
    </xdr:to>
    <xdr:sp macro="" textlink="">
      <xdr:nvSpPr>
        <xdr:cNvPr id="4" name="テキスト ボックス 3">
          <a:extLst>
            <a:ext uri="{FF2B5EF4-FFF2-40B4-BE49-F238E27FC236}">
              <a16:creationId xmlns:a16="http://schemas.microsoft.com/office/drawing/2014/main" id="{00000000-0008-0000-0200-000004000000}"/>
            </a:ext>
          </a:extLst>
        </xdr:cNvPr>
        <xdr:cNvSpPr txBox="1"/>
      </xdr:nvSpPr>
      <xdr:spPr>
        <a:xfrm>
          <a:off x="8932816" y="108857"/>
          <a:ext cx="1948070" cy="802088"/>
        </a:xfrm>
        <a:prstGeom prst="rect">
          <a:avLst/>
        </a:prstGeom>
        <a:solidFill>
          <a:schemeClr val="lt1"/>
        </a:solidFill>
        <a:ln w="571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4400">
              <a:solidFill>
                <a:srgbClr val="FF0000"/>
              </a:solidFill>
            </a:rPr>
            <a:t>記入例</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424069</xdr:colOff>
      <xdr:row>5</xdr:row>
      <xdr:rowOff>46383</xdr:rowOff>
    </xdr:from>
    <xdr:to>
      <xdr:col>9</xdr:col>
      <xdr:colOff>172278</xdr:colOff>
      <xdr:row>9</xdr:row>
      <xdr:rowOff>119601</xdr:rowOff>
    </xdr:to>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2703443" y="1073426"/>
          <a:ext cx="1948070" cy="749079"/>
        </a:xfrm>
        <a:prstGeom prst="rect">
          <a:avLst/>
        </a:prstGeom>
        <a:solidFill>
          <a:schemeClr val="lt1"/>
        </a:solidFill>
        <a:ln w="571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4400">
              <a:solidFill>
                <a:srgbClr val="FF0000"/>
              </a:solidFill>
            </a:rPr>
            <a:t>記入例</a:t>
          </a:r>
        </a:p>
      </xdr:txBody>
    </xdr:sp>
    <xdr:clientData/>
  </xdr:twoCellAnchor>
  <xdr:twoCellAnchor>
    <xdr:from>
      <xdr:col>13</xdr:col>
      <xdr:colOff>159026</xdr:colOff>
      <xdr:row>2</xdr:row>
      <xdr:rowOff>66263</xdr:rowOff>
    </xdr:from>
    <xdr:to>
      <xdr:col>20</xdr:col>
      <xdr:colOff>212034</xdr:colOff>
      <xdr:row>19</xdr:row>
      <xdr:rowOff>6627</xdr:rowOff>
    </xdr:to>
    <xdr:sp macro="" textlink="">
      <xdr:nvSpPr>
        <xdr:cNvPr id="4" name="テキスト ボックス 3">
          <a:extLst>
            <a:ext uri="{FF2B5EF4-FFF2-40B4-BE49-F238E27FC236}">
              <a16:creationId xmlns:a16="http://schemas.microsoft.com/office/drawing/2014/main" id="{00000000-0008-0000-0300-000004000000}"/>
            </a:ext>
          </a:extLst>
        </xdr:cNvPr>
        <xdr:cNvSpPr txBox="1"/>
      </xdr:nvSpPr>
      <xdr:spPr>
        <a:xfrm>
          <a:off x="7242313" y="477080"/>
          <a:ext cx="4412973" cy="3525077"/>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u="sng">
              <a:solidFill>
                <a:schemeClr val="dk1"/>
              </a:solidFill>
              <a:effectLst/>
              <a:latin typeface="+mn-lt"/>
              <a:ea typeface="+mn-ea"/>
              <a:cs typeface="+mn-cs"/>
            </a:rPr>
            <a:t>集計方法（３）シート</a:t>
          </a:r>
          <a:r>
            <a:rPr kumimoji="1" lang="en-US" altLang="ja-JP" sz="1100" b="1" u="sng">
              <a:solidFill>
                <a:schemeClr val="dk1"/>
              </a:solidFill>
              <a:effectLst/>
              <a:latin typeface="+mn-lt"/>
              <a:ea typeface="+mn-ea"/>
              <a:cs typeface="+mn-cs"/>
            </a:rPr>
            <a:t>[</a:t>
          </a:r>
          <a:r>
            <a:rPr kumimoji="1" lang="ja-JP" altLang="en-US" sz="1100" b="1" u="sng">
              <a:solidFill>
                <a:schemeClr val="dk1"/>
              </a:solidFill>
              <a:effectLst/>
              <a:latin typeface="+mn-lt"/>
              <a:ea typeface="+mn-ea"/>
              <a:cs typeface="+mn-cs"/>
            </a:rPr>
            <a:t>（様式）社内意向調査集計結果</a:t>
          </a:r>
          <a:r>
            <a:rPr kumimoji="1" lang="en-US" altLang="ja-JP" sz="1100" b="1" u="sng">
              <a:solidFill>
                <a:schemeClr val="dk1"/>
              </a:solidFill>
              <a:effectLst/>
              <a:latin typeface="+mn-lt"/>
              <a:ea typeface="+mn-ea"/>
              <a:cs typeface="+mn-cs"/>
            </a:rPr>
            <a:t>]</a:t>
          </a:r>
          <a:r>
            <a:rPr kumimoji="1" lang="ja-JP" altLang="en-US" sz="1100" b="1" u="sng">
              <a:solidFill>
                <a:schemeClr val="dk1"/>
              </a:solidFill>
              <a:effectLst/>
              <a:latin typeface="+mn-lt"/>
              <a:ea typeface="+mn-ea"/>
              <a:cs typeface="+mn-cs"/>
            </a:rPr>
            <a:t>の取りまとめ・入力</a:t>
          </a:r>
          <a:endParaRPr kumimoji="1" lang="en-US" altLang="ja-JP" sz="1100" b="1" u="sng">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050" b="0" i="0" u="none" strike="noStrike">
              <a:solidFill>
                <a:schemeClr val="dk1"/>
              </a:solidFill>
              <a:effectLst/>
              <a:latin typeface="+mn-lt"/>
              <a:ea typeface="+mn-ea"/>
              <a:cs typeface="+mn-cs"/>
            </a:rPr>
            <a:t>①水色のセルに集計結果を記載してください。記載方法は各セルのコメントを参照してください。</a:t>
          </a:r>
          <a:br>
            <a:rPr lang="ja-JP" altLang="en-US" sz="1050" b="0" i="0" u="none" strike="noStrike">
              <a:solidFill>
                <a:schemeClr val="dk1"/>
              </a:solidFill>
              <a:effectLst/>
              <a:latin typeface="+mn-lt"/>
              <a:ea typeface="+mn-ea"/>
              <a:cs typeface="+mn-cs"/>
            </a:rPr>
          </a:br>
          <a:r>
            <a:rPr lang="ja-JP" altLang="en-US" sz="1050" b="0" i="0" u="none" strike="noStrike">
              <a:solidFill>
                <a:schemeClr val="dk1"/>
              </a:solidFill>
              <a:effectLst/>
              <a:latin typeface="+mn-lt"/>
              <a:ea typeface="+mn-ea"/>
              <a:cs typeface="+mn-cs"/>
            </a:rPr>
            <a:t>・問１は、シート</a:t>
          </a:r>
          <a:r>
            <a:rPr lang="en-US" altLang="ja-JP" sz="1050" b="0" i="0" u="none" strike="noStrike">
              <a:solidFill>
                <a:schemeClr val="dk1"/>
              </a:solidFill>
              <a:effectLst/>
              <a:latin typeface="+mn-lt"/>
              <a:ea typeface="+mn-ea"/>
              <a:cs typeface="+mn-cs"/>
            </a:rPr>
            <a:t>[</a:t>
          </a:r>
          <a:r>
            <a:rPr lang="ja-JP" altLang="en-US" sz="1050" b="0" i="0" u="none" strike="noStrike">
              <a:solidFill>
                <a:schemeClr val="dk1"/>
              </a:solidFill>
              <a:effectLst/>
              <a:latin typeface="+mn-lt"/>
              <a:ea typeface="+mn-ea"/>
              <a:cs typeface="+mn-cs"/>
            </a:rPr>
            <a:t>集計作業用</a:t>
          </a:r>
          <a:r>
            <a:rPr lang="en-US" altLang="ja-JP" sz="1050" b="0" i="0" u="none" strike="noStrike">
              <a:solidFill>
                <a:schemeClr val="dk1"/>
              </a:solidFill>
              <a:effectLst/>
              <a:latin typeface="+mn-lt"/>
              <a:ea typeface="+mn-ea"/>
              <a:cs typeface="+mn-cs"/>
            </a:rPr>
            <a:t>]</a:t>
          </a:r>
          <a:r>
            <a:rPr lang="ja-JP" altLang="en-US" sz="1050" b="0" i="0" u="none" strike="noStrike">
              <a:solidFill>
                <a:schemeClr val="dk1"/>
              </a:solidFill>
              <a:effectLst/>
              <a:latin typeface="+mn-lt"/>
              <a:ea typeface="+mn-ea"/>
              <a:cs typeface="+mn-cs"/>
            </a:rPr>
            <a:t>を元に回答があった各事業所の名称及び回答人数を記載してください。</a:t>
          </a:r>
          <a:br>
            <a:rPr lang="ja-JP" altLang="en-US" sz="1050" b="0" i="0" u="none" strike="noStrike">
              <a:solidFill>
                <a:schemeClr val="dk1"/>
              </a:solidFill>
              <a:effectLst/>
              <a:latin typeface="+mn-lt"/>
              <a:ea typeface="+mn-ea"/>
              <a:cs typeface="+mn-cs"/>
            </a:rPr>
          </a:br>
          <a:r>
            <a:rPr lang="ja-JP" altLang="en-US" sz="1050" b="0" i="0" u="none" strike="noStrike">
              <a:solidFill>
                <a:schemeClr val="dk1"/>
              </a:solidFill>
              <a:effectLst/>
              <a:latin typeface="+mn-lt"/>
              <a:ea typeface="+mn-ea"/>
              <a:cs typeface="+mn-cs"/>
            </a:rPr>
            <a:t>・自由記述の設問は、主な意見を取りまとめて記載してください。</a:t>
          </a:r>
          <a:endParaRPr lang="en-US" altLang="ja-JP" sz="1050" b="0" i="0" u="none" strike="noStrike">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altLang="ja-JP" sz="1050" b="0" i="0" u="none" strike="noStrike">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050" b="0" i="0" u="none" strike="noStrike">
              <a:solidFill>
                <a:schemeClr val="dk1"/>
              </a:solidFill>
              <a:effectLst/>
              <a:latin typeface="+mn-lt"/>
              <a:ea typeface="+mn-ea"/>
              <a:cs typeface="+mn-cs"/>
            </a:rPr>
            <a:t>②セルに色がついていない箇所は自動入力になります。</a:t>
          </a:r>
          <a:br>
            <a:rPr lang="ja-JP" altLang="en-US" sz="1050" b="0" i="0" u="none" strike="noStrike">
              <a:solidFill>
                <a:schemeClr val="dk1"/>
              </a:solidFill>
              <a:effectLst/>
              <a:latin typeface="+mn-lt"/>
              <a:ea typeface="+mn-ea"/>
              <a:cs typeface="+mn-cs"/>
            </a:rPr>
          </a:br>
          <a:r>
            <a:rPr lang="ja-JP" altLang="en-US" sz="1050" b="0" i="0" u="none" strike="noStrike">
              <a:solidFill>
                <a:schemeClr val="dk1"/>
              </a:solidFill>
              <a:effectLst/>
              <a:latin typeface="+mn-lt"/>
              <a:ea typeface="+mn-ea"/>
              <a:cs typeface="+mn-cs"/>
            </a:rPr>
            <a:t>エラーがないかご確認ください。</a:t>
          </a:r>
          <a:r>
            <a:rPr lang="ja-JP" altLang="en-US" sz="1050"/>
            <a:t> </a:t>
          </a:r>
          <a:endParaRPr lang="en-US" altLang="ja-JP" sz="1050"/>
        </a:p>
        <a:p>
          <a:pPr marL="0" marR="0" lvl="0" indent="0" defTabSz="914400" eaLnBrk="1" fontAlgn="auto" latinLnBrk="0" hangingPunct="1">
            <a:lnSpc>
              <a:spcPct val="100000"/>
            </a:lnSpc>
            <a:spcBef>
              <a:spcPts val="0"/>
            </a:spcBef>
            <a:spcAft>
              <a:spcPts val="0"/>
            </a:spcAft>
            <a:buClrTx/>
            <a:buSzTx/>
            <a:buFontTx/>
            <a:buNone/>
            <a:tabLst/>
            <a:defRPr/>
          </a:pPr>
          <a:endParaRPr lang="en-US" altLang="ja-JP" sz="1050" b="0" i="0" u="none" strike="noStrike">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050" b="0" i="0" u="none" strike="noStrike">
              <a:solidFill>
                <a:schemeClr val="dk1"/>
              </a:solidFill>
              <a:effectLst/>
              <a:latin typeface="+mn-lt"/>
              <a:ea typeface="+mn-ea"/>
              <a:cs typeface="+mn-cs"/>
            </a:rPr>
            <a:t>③社内説明会では、</a:t>
          </a:r>
          <a:r>
            <a:rPr lang="en-US" altLang="ja-JP" sz="1050" b="0" i="0" u="none" strike="noStrike">
              <a:solidFill>
                <a:schemeClr val="dk1"/>
              </a:solidFill>
              <a:effectLst/>
              <a:latin typeface="+mn-lt"/>
              <a:ea typeface="+mn-ea"/>
              <a:cs typeface="+mn-cs"/>
            </a:rPr>
            <a:t>[</a:t>
          </a:r>
          <a:r>
            <a:rPr lang="ja-JP" altLang="en-US" sz="1050" b="0" i="0" u="none" strike="noStrike">
              <a:solidFill>
                <a:schemeClr val="dk1"/>
              </a:solidFill>
              <a:effectLst/>
              <a:latin typeface="+mn-lt"/>
              <a:ea typeface="+mn-ea"/>
              <a:cs typeface="+mn-cs"/>
            </a:rPr>
            <a:t>（様式）社内意向調査集計結果</a:t>
          </a:r>
          <a:r>
            <a:rPr lang="en-US" altLang="ja-JP" sz="1050" b="0" i="0" u="none" strike="noStrike">
              <a:solidFill>
                <a:schemeClr val="dk1"/>
              </a:solidFill>
              <a:effectLst/>
              <a:latin typeface="+mn-lt"/>
              <a:ea typeface="+mn-ea"/>
              <a:cs typeface="+mn-cs"/>
            </a:rPr>
            <a:t>]</a:t>
          </a:r>
          <a:r>
            <a:rPr lang="ja-JP" altLang="en-US" sz="1050" b="1" i="0" u="none" strike="noStrike">
              <a:solidFill>
                <a:srgbClr val="FF0000"/>
              </a:solidFill>
              <a:effectLst/>
              <a:latin typeface="+mn-lt"/>
              <a:ea typeface="+mn-ea"/>
              <a:cs typeface="+mn-cs"/>
            </a:rPr>
            <a:t>最下部</a:t>
          </a:r>
          <a:r>
            <a:rPr lang="en-US" altLang="ja-JP" sz="1050" b="1" i="0" u="none" strike="noStrike">
              <a:solidFill>
                <a:srgbClr val="FF0000"/>
              </a:solidFill>
              <a:effectLst/>
              <a:latin typeface="+mn-lt"/>
              <a:ea typeface="+mn-ea"/>
              <a:cs typeface="+mn-cs"/>
            </a:rPr>
            <a:t>【</a:t>
          </a:r>
          <a:r>
            <a:rPr lang="ja-JP" altLang="en-US" sz="1050" b="1" i="0" u="none" strike="noStrike">
              <a:solidFill>
                <a:srgbClr val="FF0000"/>
              </a:solidFill>
              <a:effectLst/>
              <a:latin typeface="+mn-lt"/>
              <a:ea typeface="+mn-ea"/>
              <a:cs typeface="+mn-cs"/>
            </a:rPr>
            <a:t>東京都提出用</a:t>
          </a:r>
          <a:r>
            <a:rPr lang="en-US" altLang="ja-JP" sz="1050" b="1" i="0" u="none" strike="noStrike">
              <a:solidFill>
                <a:srgbClr val="FF0000"/>
              </a:solidFill>
              <a:effectLst/>
              <a:latin typeface="+mn-lt"/>
              <a:ea typeface="+mn-ea"/>
              <a:cs typeface="+mn-cs"/>
            </a:rPr>
            <a:t>】</a:t>
          </a:r>
          <a:r>
            <a:rPr lang="ja-JP" altLang="en-US" sz="1050" b="1" i="0" u="none" strike="noStrike">
              <a:solidFill>
                <a:srgbClr val="FF0000"/>
              </a:solidFill>
              <a:effectLst/>
              <a:latin typeface="+mn-lt"/>
              <a:ea typeface="+mn-ea"/>
              <a:cs typeface="+mn-cs"/>
            </a:rPr>
            <a:t>（オレンジ色）を除いた</a:t>
          </a:r>
          <a:r>
            <a:rPr lang="ja-JP" altLang="en-US" sz="1050" b="1" i="0" u="sng" strike="noStrike">
              <a:solidFill>
                <a:srgbClr val="FF0000"/>
              </a:solidFill>
              <a:effectLst/>
              <a:latin typeface="+mn-lt"/>
              <a:ea typeface="+mn-ea"/>
              <a:cs typeface="+mn-cs"/>
            </a:rPr>
            <a:t>白色部分のページ（記入例ではセル</a:t>
          </a:r>
          <a:r>
            <a:rPr lang="en-US" altLang="ja-JP" sz="1050" b="1" i="0" u="sng" strike="noStrike">
              <a:solidFill>
                <a:srgbClr val="FF0000"/>
              </a:solidFill>
              <a:effectLst/>
              <a:latin typeface="+mn-lt"/>
              <a:ea typeface="+mn-ea"/>
              <a:cs typeface="+mn-cs"/>
            </a:rPr>
            <a:t>A1</a:t>
          </a:r>
          <a:r>
            <a:rPr lang="ja-JP" altLang="en-US" sz="1050" b="1" i="0" u="sng" strike="noStrike">
              <a:solidFill>
                <a:srgbClr val="FF0000"/>
              </a:solidFill>
              <a:effectLst/>
              <a:latin typeface="+mn-lt"/>
              <a:ea typeface="+mn-ea"/>
              <a:cs typeface="+mn-cs"/>
            </a:rPr>
            <a:t>～</a:t>
          </a:r>
          <a:r>
            <a:rPr lang="en-US" altLang="ja-JP" sz="1050" b="1" i="0" u="sng" strike="noStrike">
              <a:solidFill>
                <a:srgbClr val="FF0000"/>
              </a:solidFill>
              <a:effectLst/>
              <a:latin typeface="+mn-lt"/>
              <a:ea typeface="+mn-ea"/>
              <a:cs typeface="+mn-cs"/>
            </a:rPr>
            <a:t>M210</a:t>
          </a:r>
          <a:r>
            <a:rPr lang="ja-JP" altLang="en-US" sz="1050" b="1" i="0" u="sng" strike="noStrike">
              <a:solidFill>
                <a:srgbClr val="FF0000"/>
              </a:solidFill>
              <a:effectLst/>
              <a:latin typeface="+mn-lt"/>
              <a:ea typeface="+mn-ea"/>
              <a:cs typeface="+mn-cs"/>
            </a:rPr>
            <a:t>）</a:t>
          </a:r>
          <a:r>
            <a:rPr lang="ja-JP" altLang="en-US" sz="1050" b="0" i="0" u="none" strike="noStrike">
              <a:solidFill>
                <a:schemeClr val="dk1"/>
              </a:solidFill>
              <a:effectLst/>
              <a:latin typeface="+mn-lt"/>
              <a:ea typeface="+mn-ea"/>
              <a:cs typeface="+mn-cs"/>
            </a:rPr>
            <a:t>を、社内意向調査の集計結果・概要資料として都内に勤務する全ての従業員（雇用形態を問わない）に説明してください。</a:t>
          </a:r>
          <a:r>
            <a:rPr lang="ja-JP" altLang="en-US" sz="1050"/>
            <a:t> </a:t>
          </a:r>
          <a:endParaRPr lang="en-US" altLang="ja-JP" sz="1050"/>
        </a:p>
        <a:p>
          <a:pPr marL="0" marR="0" lvl="0" indent="0" defTabSz="914400" eaLnBrk="1" fontAlgn="auto" latinLnBrk="0" hangingPunct="1">
            <a:lnSpc>
              <a:spcPct val="100000"/>
            </a:lnSpc>
            <a:spcBef>
              <a:spcPts val="0"/>
            </a:spcBef>
            <a:spcAft>
              <a:spcPts val="0"/>
            </a:spcAft>
            <a:buClrTx/>
            <a:buSzTx/>
            <a:buFontTx/>
            <a:buNone/>
            <a:tabLst/>
            <a:defRPr/>
          </a:pPr>
          <a:endParaRPr lang="en-US" altLang="ja-JP" sz="1050" b="0" i="0" u="none" strike="noStrike">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050" b="0" i="0" u="none" strike="noStrike">
              <a:solidFill>
                <a:schemeClr val="dk1"/>
              </a:solidFill>
              <a:effectLst/>
              <a:latin typeface="+mn-lt"/>
              <a:ea typeface="+mn-ea"/>
              <a:cs typeface="+mn-cs"/>
            </a:rPr>
            <a:t>④東京都への実績報告時には、</a:t>
          </a:r>
          <a:r>
            <a:rPr lang="en-US" altLang="ja-JP" sz="1050" b="0" i="0" u="none" strike="noStrike">
              <a:solidFill>
                <a:schemeClr val="dk1"/>
              </a:solidFill>
              <a:effectLst/>
              <a:latin typeface="+mn-lt"/>
              <a:ea typeface="+mn-ea"/>
              <a:cs typeface="+mn-cs"/>
            </a:rPr>
            <a:t>[</a:t>
          </a:r>
          <a:r>
            <a:rPr lang="ja-JP" altLang="en-US" sz="1050" b="0" i="0" u="none" strike="noStrike">
              <a:solidFill>
                <a:schemeClr val="dk1"/>
              </a:solidFill>
              <a:effectLst/>
              <a:latin typeface="+mn-lt"/>
              <a:ea typeface="+mn-ea"/>
              <a:cs typeface="+mn-cs"/>
            </a:rPr>
            <a:t>（様式）社内意向調査集計結果</a:t>
          </a:r>
          <a:r>
            <a:rPr lang="en-US" altLang="ja-JP" sz="1050" b="0" i="0" u="none" strike="noStrike">
              <a:solidFill>
                <a:schemeClr val="dk1"/>
              </a:solidFill>
              <a:effectLst/>
              <a:latin typeface="+mn-lt"/>
              <a:ea typeface="+mn-ea"/>
              <a:cs typeface="+mn-cs"/>
            </a:rPr>
            <a:t>]</a:t>
          </a:r>
          <a:r>
            <a:rPr lang="ja-JP" altLang="en-US" sz="1050" b="1" i="0" u="none" strike="noStrike">
              <a:solidFill>
                <a:srgbClr val="FF0000"/>
              </a:solidFill>
              <a:effectLst/>
              <a:latin typeface="+mn-lt"/>
              <a:ea typeface="+mn-ea"/>
              <a:cs typeface="+mn-cs"/>
            </a:rPr>
            <a:t>最下部</a:t>
          </a:r>
          <a:r>
            <a:rPr lang="en-US" altLang="ja-JP" sz="1050" b="1" i="0" u="none" strike="noStrike">
              <a:solidFill>
                <a:srgbClr val="FF0000"/>
              </a:solidFill>
              <a:effectLst/>
              <a:latin typeface="+mn-lt"/>
              <a:ea typeface="+mn-ea"/>
              <a:cs typeface="+mn-cs"/>
            </a:rPr>
            <a:t>【</a:t>
          </a:r>
          <a:r>
            <a:rPr lang="ja-JP" altLang="en-US" sz="1050" b="1" i="0" u="none" strike="noStrike">
              <a:solidFill>
                <a:srgbClr val="FF0000"/>
              </a:solidFill>
              <a:effectLst/>
              <a:latin typeface="+mn-lt"/>
              <a:ea typeface="+mn-ea"/>
              <a:cs typeface="+mn-cs"/>
            </a:rPr>
            <a:t>東京都提出用</a:t>
          </a:r>
          <a:r>
            <a:rPr lang="en-US" altLang="ja-JP" sz="1050" b="1" i="0" u="none" strike="noStrike">
              <a:solidFill>
                <a:srgbClr val="FF0000"/>
              </a:solidFill>
              <a:effectLst/>
              <a:latin typeface="+mn-lt"/>
              <a:ea typeface="+mn-ea"/>
              <a:cs typeface="+mn-cs"/>
            </a:rPr>
            <a:t>】</a:t>
          </a:r>
          <a:r>
            <a:rPr lang="ja-JP" altLang="en-US" sz="1050" b="1" i="0" u="none" strike="noStrike">
              <a:solidFill>
                <a:srgbClr val="FF0000"/>
              </a:solidFill>
              <a:effectLst/>
              <a:latin typeface="+mn-lt"/>
              <a:ea typeface="+mn-ea"/>
              <a:cs typeface="+mn-cs"/>
            </a:rPr>
            <a:t>（オレンジ色部分）を含む</a:t>
          </a:r>
          <a:r>
            <a:rPr lang="ja-JP" altLang="en-US" sz="1050" b="1" i="0" u="sng" strike="noStrike">
              <a:solidFill>
                <a:srgbClr val="FF0000"/>
              </a:solidFill>
              <a:effectLst/>
              <a:latin typeface="+mn-lt"/>
              <a:ea typeface="+mn-ea"/>
              <a:cs typeface="+mn-cs"/>
            </a:rPr>
            <a:t>全ページ（記入例ではセル</a:t>
          </a:r>
          <a:r>
            <a:rPr lang="en-US" altLang="ja-JP" sz="1050" b="1" i="0" u="sng" strike="noStrike">
              <a:solidFill>
                <a:srgbClr val="FF0000"/>
              </a:solidFill>
              <a:effectLst/>
              <a:latin typeface="+mn-lt"/>
              <a:ea typeface="+mn-ea"/>
              <a:cs typeface="+mn-cs"/>
            </a:rPr>
            <a:t>A1</a:t>
          </a:r>
          <a:r>
            <a:rPr lang="ja-JP" altLang="en-US" sz="1050" b="1" i="0" u="sng" strike="noStrike">
              <a:solidFill>
                <a:srgbClr val="FF0000"/>
              </a:solidFill>
              <a:effectLst/>
              <a:latin typeface="+mn-lt"/>
              <a:ea typeface="+mn-ea"/>
              <a:cs typeface="+mn-cs"/>
            </a:rPr>
            <a:t>～</a:t>
          </a:r>
          <a:r>
            <a:rPr lang="en-US" altLang="ja-JP" sz="1050" b="1" i="0" u="sng" strike="noStrike">
              <a:solidFill>
                <a:srgbClr val="FF0000"/>
              </a:solidFill>
              <a:effectLst/>
              <a:latin typeface="+mn-lt"/>
              <a:ea typeface="+mn-ea"/>
              <a:cs typeface="+mn-cs"/>
            </a:rPr>
            <a:t>M221</a:t>
          </a:r>
          <a:r>
            <a:rPr lang="ja-JP" altLang="en-US" sz="1050" b="1" i="0" u="sng" strike="noStrike">
              <a:solidFill>
                <a:srgbClr val="FF0000"/>
              </a:solidFill>
              <a:effectLst/>
              <a:latin typeface="+mn-lt"/>
              <a:ea typeface="+mn-ea"/>
              <a:cs typeface="+mn-cs"/>
            </a:rPr>
            <a:t>）</a:t>
          </a:r>
          <a:r>
            <a:rPr lang="ja-JP" altLang="en-US" sz="1050" b="0" i="0" u="none" strike="noStrike">
              <a:solidFill>
                <a:schemeClr val="dk1"/>
              </a:solidFill>
              <a:effectLst/>
              <a:latin typeface="+mn-lt"/>
              <a:ea typeface="+mn-ea"/>
              <a:cs typeface="+mn-cs"/>
            </a:rPr>
            <a:t>を提出してください。</a:t>
          </a:r>
          <a:br>
            <a:rPr lang="ja-JP" altLang="en-US" sz="1050" b="0" i="0" u="none" strike="noStrike">
              <a:solidFill>
                <a:schemeClr val="dk1"/>
              </a:solidFill>
              <a:effectLst/>
              <a:latin typeface="+mn-lt"/>
              <a:ea typeface="+mn-ea"/>
              <a:cs typeface="+mn-cs"/>
            </a:rPr>
          </a:br>
          <a:r>
            <a:rPr lang="en-US" altLang="ja-JP" sz="1050" b="0" i="0" u="none" strike="noStrike">
              <a:solidFill>
                <a:schemeClr val="dk1"/>
              </a:solidFill>
              <a:effectLst/>
              <a:latin typeface="+mn-lt"/>
              <a:ea typeface="+mn-ea"/>
              <a:cs typeface="+mn-cs"/>
            </a:rPr>
            <a:t>※J</a:t>
          </a:r>
          <a:r>
            <a:rPr lang="ja-JP" altLang="en-US" sz="1050" b="0" i="0" u="none" strike="noStrike">
              <a:solidFill>
                <a:schemeClr val="dk1"/>
              </a:solidFill>
              <a:effectLst/>
              <a:latin typeface="+mn-lt"/>
              <a:ea typeface="+mn-ea"/>
              <a:cs typeface="+mn-cs"/>
            </a:rPr>
            <a:t>グランツの場合は、本ファイルを全てご提出ください。</a:t>
          </a:r>
          <a:r>
            <a:rPr lang="ja-JP" altLang="en-US" sz="1050"/>
            <a:t> </a:t>
          </a:r>
          <a:endParaRPr kumimoji="1" lang="en-US" altLang="ja-JP" sz="105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W65"/>
  <sheetViews>
    <sheetView showGridLines="0" tabSelected="1" zoomScaleNormal="100" workbookViewId="0">
      <selection activeCell="T21" sqref="T21"/>
    </sheetView>
  </sheetViews>
  <sheetFormatPr defaultRowHeight="13.2"/>
  <cols>
    <col min="1" max="14" width="9.33203125" customWidth="1"/>
    <col min="15" max="15" width="9.5546875" customWidth="1"/>
    <col min="16" max="20" width="9.33203125" customWidth="1"/>
    <col min="21" max="21" width="10.77734375" customWidth="1"/>
    <col min="22" max="22" width="13.21875" customWidth="1"/>
    <col min="23" max="23" width="16.44140625" customWidth="1"/>
  </cols>
  <sheetData>
    <row r="1" spans="1:23" ht="21">
      <c r="A1" s="104" t="s">
        <v>194</v>
      </c>
    </row>
    <row r="2" spans="1:23" ht="31.8" customHeight="1">
      <c r="A2" s="146" t="s">
        <v>223</v>
      </c>
      <c r="B2" s="146"/>
      <c r="C2" s="146"/>
      <c r="D2" s="146"/>
      <c r="E2" s="146"/>
      <c r="F2" s="146"/>
      <c r="G2" s="146"/>
      <c r="H2" s="146"/>
      <c r="I2" s="146"/>
      <c r="J2" s="146"/>
      <c r="K2" s="146"/>
      <c r="L2" s="146"/>
      <c r="M2" s="146"/>
      <c r="N2" s="146"/>
      <c r="O2" s="146"/>
      <c r="P2" s="146"/>
      <c r="Q2" s="146"/>
      <c r="R2" s="146"/>
      <c r="S2" s="146"/>
      <c r="T2" s="146"/>
      <c r="U2" s="146"/>
    </row>
    <row r="3" spans="1:23" ht="27" customHeight="1">
      <c r="A3" s="33"/>
    </row>
    <row r="4" spans="1:23" ht="24.6" customHeight="1">
      <c r="A4" s="100" t="s">
        <v>195</v>
      </c>
    </row>
    <row r="5" spans="1:23" ht="28.2" customHeight="1">
      <c r="A5" s="137" t="s">
        <v>203</v>
      </c>
      <c r="B5" s="137"/>
      <c r="C5" s="137"/>
      <c r="D5" s="137"/>
      <c r="E5" s="138" t="s">
        <v>207</v>
      </c>
      <c r="F5" s="138"/>
      <c r="G5" s="138"/>
      <c r="H5" s="138"/>
      <c r="I5" s="139" t="s">
        <v>214</v>
      </c>
      <c r="J5" s="139"/>
      <c r="K5" s="139"/>
      <c r="L5" s="139"/>
      <c r="M5" s="140" t="s">
        <v>224</v>
      </c>
      <c r="N5" s="140"/>
      <c r="O5" s="140"/>
      <c r="P5" s="140"/>
    </row>
    <row r="6" spans="1:23" ht="34.799999999999997" customHeight="1">
      <c r="A6" s="141" t="s">
        <v>196</v>
      </c>
      <c r="B6" s="141"/>
      <c r="C6" s="141"/>
      <c r="D6" s="141"/>
      <c r="E6" s="141" t="s">
        <v>205</v>
      </c>
      <c r="F6" s="142"/>
      <c r="G6" s="142"/>
      <c r="H6" s="142"/>
      <c r="I6" s="141" t="s">
        <v>208</v>
      </c>
      <c r="J6" s="141"/>
      <c r="K6" s="141"/>
      <c r="L6" s="141"/>
      <c r="M6" s="141" t="s">
        <v>206</v>
      </c>
      <c r="N6" s="141"/>
      <c r="O6" s="141"/>
      <c r="P6" s="141"/>
    </row>
    <row r="7" spans="1:23" ht="34.799999999999997" customHeight="1">
      <c r="A7" s="141"/>
      <c r="B7" s="141"/>
      <c r="C7" s="141"/>
      <c r="D7" s="141"/>
      <c r="E7" s="142"/>
      <c r="F7" s="142"/>
      <c r="G7" s="142"/>
      <c r="H7" s="142"/>
      <c r="I7" s="141"/>
      <c r="J7" s="141"/>
      <c r="K7" s="141"/>
      <c r="L7" s="141"/>
      <c r="M7" s="141"/>
      <c r="N7" s="141"/>
      <c r="O7" s="141"/>
      <c r="P7" s="141"/>
    </row>
    <row r="8" spans="1:23" ht="23.4" customHeight="1"/>
    <row r="9" spans="1:23" ht="20.399999999999999" customHeight="1">
      <c r="A9" s="100" t="s">
        <v>147</v>
      </c>
    </row>
    <row r="10" spans="1:23" ht="16.2" customHeight="1">
      <c r="A10" t="s">
        <v>217</v>
      </c>
    </row>
    <row r="11" spans="1:23" ht="16.2" customHeight="1">
      <c r="A11" t="s">
        <v>222</v>
      </c>
    </row>
    <row r="12" spans="1:23" ht="20.399999999999999" customHeight="1"/>
    <row r="13" spans="1:23" ht="16.2">
      <c r="A13" s="100" t="s">
        <v>146</v>
      </c>
    </row>
    <row r="14" spans="1:23" ht="24.6" customHeight="1">
      <c r="A14" t="s">
        <v>209</v>
      </c>
    </row>
    <row r="15" spans="1:23" ht="28.8" customHeight="1">
      <c r="A15" s="143" t="s">
        <v>210</v>
      </c>
      <c r="B15" s="143"/>
      <c r="C15" s="143"/>
      <c r="D15" s="143"/>
      <c r="E15" s="143"/>
      <c r="F15" s="143"/>
      <c r="G15" s="143"/>
      <c r="I15" s="144" t="s">
        <v>215</v>
      </c>
      <c r="J15" s="144"/>
      <c r="K15" s="144"/>
      <c r="L15" s="144"/>
      <c r="M15" s="144"/>
      <c r="N15" s="144"/>
      <c r="O15" s="144"/>
      <c r="Q15" s="135" t="s">
        <v>225</v>
      </c>
      <c r="R15" s="135"/>
      <c r="S15" s="135"/>
      <c r="T15" s="135"/>
      <c r="U15" s="135"/>
      <c r="V15" s="135"/>
      <c r="W15" s="135"/>
    </row>
    <row r="16" spans="1:23" ht="52.2" customHeight="1">
      <c r="A16" s="134" t="s">
        <v>221</v>
      </c>
      <c r="B16" s="134"/>
      <c r="C16" s="134"/>
      <c r="D16" s="134"/>
      <c r="E16" s="134"/>
      <c r="F16" s="134"/>
      <c r="G16" s="134"/>
      <c r="H16" s="99"/>
      <c r="I16" s="145" t="s">
        <v>216</v>
      </c>
      <c r="J16" s="145"/>
      <c r="K16" s="145"/>
      <c r="L16" s="145"/>
      <c r="M16" s="145"/>
      <c r="N16" s="145"/>
      <c r="O16" s="145"/>
      <c r="P16" s="99"/>
      <c r="Q16" s="134" t="s">
        <v>218</v>
      </c>
      <c r="R16" s="134"/>
      <c r="S16" s="134"/>
      <c r="T16" s="134"/>
      <c r="U16" s="134"/>
      <c r="V16" s="134"/>
      <c r="W16" s="134"/>
    </row>
    <row r="17" spans="1:23" ht="35.4" customHeight="1">
      <c r="A17" s="129"/>
      <c r="B17" s="129"/>
      <c r="C17" s="129"/>
      <c r="D17" s="129"/>
      <c r="E17" s="129"/>
      <c r="F17" s="129"/>
      <c r="G17" s="129"/>
      <c r="H17" s="99"/>
      <c r="I17" s="136" t="s">
        <v>211</v>
      </c>
      <c r="J17" s="136"/>
      <c r="K17" s="136"/>
      <c r="L17" s="136"/>
      <c r="M17" s="136"/>
      <c r="N17" s="136"/>
      <c r="O17" s="136"/>
      <c r="P17" s="99"/>
      <c r="Q17" s="134" t="s">
        <v>178</v>
      </c>
      <c r="R17" s="134"/>
      <c r="S17" s="134"/>
      <c r="T17" s="134"/>
      <c r="U17" s="134"/>
      <c r="V17" s="134"/>
      <c r="W17" s="134"/>
    </row>
    <row r="18" spans="1:23" ht="54.6" customHeight="1">
      <c r="A18" s="101"/>
      <c r="B18" s="101"/>
      <c r="C18" s="101"/>
      <c r="D18" s="101"/>
      <c r="E18" s="101"/>
      <c r="F18" s="101"/>
      <c r="G18" s="101"/>
      <c r="H18" s="99"/>
      <c r="I18" s="136"/>
      <c r="J18" s="136"/>
      <c r="K18" s="136"/>
      <c r="L18" s="136"/>
      <c r="M18" s="136"/>
      <c r="N18" s="136"/>
      <c r="O18" s="103"/>
      <c r="P18" s="99"/>
      <c r="Q18" s="134" t="s">
        <v>227</v>
      </c>
      <c r="R18" s="134"/>
      <c r="S18" s="134"/>
      <c r="T18" s="134"/>
      <c r="U18" s="134"/>
      <c r="V18" s="134"/>
      <c r="W18" s="134"/>
    </row>
    <row r="19" spans="1:23" ht="52.2" customHeight="1">
      <c r="A19" s="102"/>
      <c r="B19" s="102"/>
      <c r="C19" s="102"/>
      <c r="D19" s="102"/>
      <c r="E19" s="102"/>
      <c r="F19" s="102"/>
      <c r="G19" s="102"/>
      <c r="I19" s="102"/>
      <c r="J19" s="102"/>
      <c r="K19" s="102"/>
      <c r="L19" s="102"/>
      <c r="M19" s="102"/>
      <c r="N19" s="102"/>
      <c r="O19" s="102"/>
      <c r="Q19" s="134" t="s">
        <v>226</v>
      </c>
      <c r="R19" s="134"/>
      <c r="S19" s="134"/>
      <c r="T19" s="134"/>
      <c r="U19" s="134"/>
      <c r="V19" s="134"/>
      <c r="W19" s="134"/>
    </row>
    <row r="20" spans="1:23" ht="40.200000000000003" customHeight="1">
      <c r="A20" s="102"/>
      <c r="B20" s="102"/>
      <c r="C20" s="102"/>
      <c r="D20" s="102"/>
      <c r="E20" s="102"/>
      <c r="F20" s="102"/>
      <c r="G20" s="102"/>
      <c r="I20" s="102"/>
      <c r="J20" s="102"/>
      <c r="K20" s="102"/>
      <c r="L20" s="102"/>
      <c r="M20" s="102"/>
      <c r="N20" s="102"/>
      <c r="O20" s="102"/>
    </row>
    <row r="21" spans="1:23" ht="42" customHeight="1">
      <c r="A21" s="102"/>
      <c r="B21" s="102"/>
      <c r="C21" s="102"/>
      <c r="D21" s="102"/>
      <c r="E21" s="102"/>
      <c r="F21" s="102"/>
      <c r="G21" s="102"/>
      <c r="I21" s="102"/>
      <c r="J21" s="102"/>
      <c r="K21" s="102"/>
      <c r="L21" s="102"/>
      <c r="M21" s="102"/>
      <c r="N21" s="102"/>
      <c r="O21" s="102"/>
    </row>
    <row r="22" spans="1:23">
      <c r="A22" s="102"/>
      <c r="B22" s="102"/>
      <c r="C22" s="102"/>
      <c r="D22" s="102"/>
      <c r="E22" s="102"/>
      <c r="F22" s="102"/>
      <c r="G22" s="102"/>
      <c r="I22" s="102"/>
      <c r="J22" s="102"/>
      <c r="K22" s="102"/>
      <c r="L22" s="102"/>
      <c r="M22" s="102"/>
      <c r="N22" s="102"/>
      <c r="O22" s="102"/>
    </row>
    <row r="23" spans="1:23">
      <c r="A23" s="102"/>
      <c r="B23" s="102"/>
      <c r="C23" s="102"/>
      <c r="D23" s="102"/>
      <c r="E23" s="102"/>
      <c r="F23" s="102"/>
      <c r="G23" s="102"/>
      <c r="I23" s="102"/>
      <c r="J23" s="102"/>
      <c r="K23" s="102"/>
      <c r="L23" s="102"/>
      <c r="M23" s="102"/>
      <c r="N23" s="102"/>
      <c r="O23" s="102"/>
      <c r="Q23" s="98"/>
      <c r="R23" s="98"/>
      <c r="S23" s="98"/>
      <c r="T23" s="98"/>
      <c r="U23" s="98"/>
      <c r="V23" s="98"/>
      <c r="W23" s="98"/>
    </row>
    <row r="24" spans="1:23">
      <c r="A24" s="102"/>
      <c r="B24" s="102"/>
      <c r="C24" s="102"/>
      <c r="D24" s="102"/>
      <c r="E24" s="102"/>
      <c r="F24" s="102"/>
      <c r="G24" s="102"/>
      <c r="I24" s="102"/>
      <c r="J24" s="102"/>
      <c r="K24" s="102"/>
      <c r="L24" s="102"/>
      <c r="M24" s="102"/>
      <c r="N24" s="102"/>
      <c r="O24" s="102"/>
      <c r="Q24" s="98"/>
      <c r="R24" s="98"/>
      <c r="S24" s="98"/>
      <c r="T24" s="98"/>
      <c r="U24" s="98"/>
      <c r="V24" s="98"/>
      <c r="W24" s="98"/>
    </row>
    <row r="25" spans="1:23">
      <c r="A25" s="102"/>
      <c r="B25" s="102"/>
      <c r="C25" s="102"/>
      <c r="D25" s="102"/>
      <c r="E25" s="102"/>
      <c r="F25" s="102"/>
      <c r="G25" s="102"/>
      <c r="I25" s="102"/>
      <c r="J25" s="102"/>
      <c r="K25" s="102"/>
      <c r="L25" s="102"/>
      <c r="M25" s="102"/>
      <c r="N25" s="102"/>
      <c r="O25" s="102"/>
    </row>
    <row r="26" spans="1:23">
      <c r="A26" s="102"/>
      <c r="B26" s="102"/>
      <c r="C26" s="102"/>
      <c r="D26" s="102"/>
      <c r="E26" s="102"/>
      <c r="F26" s="102"/>
      <c r="G26" s="102"/>
      <c r="I26" s="102"/>
      <c r="J26" s="102"/>
      <c r="K26" s="102"/>
      <c r="L26" s="102"/>
      <c r="M26" s="102"/>
      <c r="N26" s="102"/>
      <c r="O26" s="102"/>
    </row>
    <row r="27" spans="1:23">
      <c r="A27" s="102"/>
      <c r="B27" s="102"/>
      <c r="C27" s="102"/>
      <c r="D27" s="102"/>
      <c r="E27" s="102"/>
      <c r="F27" s="102"/>
      <c r="G27" s="102"/>
      <c r="I27" s="102"/>
      <c r="J27" s="102"/>
      <c r="K27" s="102"/>
      <c r="L27" s="102"/>
      <c r="M27" s="102"/>
      <c r="N27" s="102"/>
      <c r="O27" s="102"/>
    </row>
    <row r="28" spans="1:23">
      <c r="A28" s="102"/>
      <c r="B28" s="102"/>
      <c r="C28" s="102"/>
      <c r="D28" s="102"/>
      <c r="E28" s="102"/>
      <c r="F28" s="102"/>
      <c r="G28" s="102"/>
      <c r="I28" s="102"/>
      <c r="J28" s="102"/>
      <c r="K28" s="102"/>
      <c r="L28" s="102"/>
      <c r="M28" s="102"/>
      <c r="N28" s="102"/>
      <c r="O28" s="102"/>
    </row>
    <row r="29" spans="1:23">
      <c r="A29" s="102"/>
      <c r="B29" s="102"/>
      <c r="C29" s="102"/>
      <c r="D29" s="102"/>
      <c r="E29" s="102"/>
      <c r="F29" s="102"/>
      <c r="G29" s="102"/>
      <c r="I29" s="102"/>
      <c r="J29" s="102"/>
      <c r="K29" s="102"/>
      <c r="L29" s="102"/>
      <c r="M29" s="102"/>
      <c r="N29" s="102"/>
      <c r="O29" s="102"/>
    </row>
    <row r="30" spans="1:23">
      <c r="A30" s="102"/>
      <c r="B30" s="102"/>
      <c r="C30" s="102"/>
      <c r="D30" s="102"/>
      <c r="E30" s="102"/>
      <c r="F30" s="102"/>
      <c r="G30" s="102"/>
      <c r="I30" s="102"/>
      <c r="J30" s="102"/>
      <c r="K30" s="102"/>
      <c r="L30" s="102"/>
      <c r="M30" s="102"/>
      <c r="N30" s="102"/>
      <c r="O30" s="102"/>
    </row>
    <row r="31" spans="1:23">
      <c r="A31" s="102"/>
      <c r="B31" s="102"/>
      <c r="C31" s="102"/>
      <c r="D31" s="102"/>
      <c r="E31" s="102"/>
      <c r="F31" s="102"/>
      <c r="G31" s="102"/>
      <c r="I31" s="102"/>
      <c r="J31" s="102"/>
      <c r="K31" s="102"/>
      <c r="L31" s="102"/>
      <c r="M31" s="102"/>
      <c r="N31" s="102"/>
      <c r="O31" s="102"/>
    </row>
    <row r="32" spans="1:23">
      <c r="A32" s="102"/>
      <c r="B32" s="102"/>
      <c r="C32" s="102"/>
      <c r="D32" s="102"/>
      <c r="E32" s="102"/>
      <c r="F32" s="102"/>
      <c r="G32" s="102"/>
      <c r="I32" s="102"/>
      <c r="J32" s="102"/>
      <c r="K32" s="102"/>
      <c r="L32" s="102"/>
      <c r="M32" s="102"/>
      <c r="N32" s="102"/>
      <c r="O32" s="102"/>
    </row>
    <row r="33" spans="1:15">
      <c r="A33" s="102"/>
      <c r="B33" s="102"/>
      <c r="C33" s="102"/>
      <c r="D33" s="102"/>
      <c r="E33" s="102"/>
      <c r="F33" s="102"/>
      <c r="G33" s="102"/>
      <c r="I33" s="102"/>
      <c r="J33" s="102"/>
      <c r="K33" s="102"/>
      <c r="L33" s="102"/>
      <c r="M33" s="102"/>
      <c r="N33" s="102"/>
      <c r="O33" s="102"/>
    </row>
    <row r="34" spans="1:15">
      <c r="A34" s="102"/>
      <c r="B34" s="102"/>
      <c r="C34" s="102"/>
      <c r="D34" s="102"/>
      <c r="E34" s="102"/>
      <c r="F34" s="102"/>
      <c r="G34" s="102"/>
      <c r="I34" s="102"/>
      <c r="J34" s="102"/>
      <c r="K34" s="102"/>
      <c r="L34" s="102"/>
      <c r="M34" s="102"/>
      <c r="N34" s="102"/>
      <c r="O34" s="102"/>
    </row>
    <row r="35" spans="1:15">
      <c r="I35" s="102"/>
      <c r="J35" s="102"/>
      <c r="K35" s="102"/>
      <c r="L35" s="102"/>
      <c r="M35" s="102"/>
      <c r="N35" s="102"/>
      <c r="O35" s="102"/>
    </row>
    <row r="36" spans="1:15">
      <c r="I36" s="102"/>
      <c r="J36" s="102"/>
      <c r="K36" s="102"/>
      <c r="L36" s="102"/>
      <c r="M36" s="102"/>
      <c r="N36" s="102"/>
      <c r="O36" s="102"/>
    </row>
    <row r="37" spans="1:15">
      <c r="I37" s="102"/>
      <c r="J37" s="102"/>
      <c r="K37" s="102"/>
      <c r="L37" s="102"/>
      <c r="M37" s="102"/>
      <c r="N37" s="102"/>
      <c r="O37" s="102"/>
    </row>
    <row r="38" spans="1:15">
      <c r="I38" s="102"/>
      <c r="J38" s="102"/>
      <c r="K38" s="102"/>
      <c r="L38" s="102"/>
      <c r="M38" s="102"/>
      <c r="N38" s="102"/>
      <c r="O38" s="102"/>
    </row>
    <row r="39" spans="1:15">
      <c r="I39" s="102"/>
      <c r="J39" s="102"/>
      <c r="K39" s="102"/>
      <c r="L39" s="102"/>
      <c r="M39" s="102"/>
      <c r="N39" s="102"/>
      <c r="O39" s="102"/>
    </row>
    <row r="40" spans="1:15">
      <c r="I40" s="102"/>
      <c r="J40" s="102"/>
      <c r="K40" s="102"/>
      <c r="L40" s="102"/>
      <c r="M40" s="102"/>
      <c r="N40" s="102"/>
      <c r="O40" s="102"/>
    </row>
    <row r="41" spans="1:15">
      <c r="I41" s="102"/>
      <c r="J41" s="102"/>
      <c r="K41" s="102"/>
      <c r="L41" s="102"/>
      <c r="M41" s="102"/>
      <c r="N41" s="102"/>
      <c r="O41" s="102"/>
    </row>
    <row r="42" spans="1:15">
      <c r="I42" s="102"/>
      <c r="J42" s="102"/>
      <c r="K42" s="102"/>
      <c r="L42" s="102"/>
      <c r="M42" s="102"/>
      <c r="N42" s="102"/>
      <c r="O42" s="102"/>
    </row>
    <row r="43" spans="1:15">
      <c r="I43" s="102"/>
      <c r="J43" s="102"/>
      <c r="K43" s="102"/>
      <c r="L43" s="102"/>
      <c r="M43" s="102"/>
      <c r="N43" s="102"/>
      <c r="O43" s="102"/>
    </row>
    <row r="44" spans="1:15">
      <c r="I44" s="102"/>
      <c r="J44" s="102"/>
      <c r="K44" s="102"/>
      <c r="L44" s="102"/>
      <c r="M44" s="102"/>
      <c r="N44" s="102"/>
      <c r="O44" s="102"/>
    </row>
    <row r="45" spans="1:15">
      <c r="I45" s="102"/>
      <c r="J45" s="102"/>
      <c r="K45" s="102"/>
      <c r="L45" s="102"/>
      <c r="M45" s="102"/>
      <c r="N45" s="102"/>
      <c r="O45" s="102"/>
    </row>
    <row r="46" spans="1:15">
      <c r="I46" s="102"/>
      <c r="J46" s="102"/>
      <c r="K46" s="102"/>
      <c r="L46" s="102"/>
      <c r="M46" s="102"/>
      <c r="N46" s="102"/>
      <c r="O46" s="102"/>
    </row>
    <row r="47" spans="1:15">
      <c r="I47" s="102"/>
      <c r="J47" s="102"/>
      <c r="K47" s="102"/>
      <c r="L47" s="102"/>
      <c r="M47" s="102"/>
      <c r="N47" s="102"/>
      <c r="O47" s="102"/>
    </row>
    <row r="48" spans="1:15">
      <c r="I48" s="102"/>
      <c r="J48" s="102"/>
      <c r="K48" s="102"/>
      <c r="L48" s="102"/>
      <c r="M48" s="102"/>
      <c r="N48" s="102"/>
      <c r="O48" s="102"/>
    </row>
    <row r="49" spans="9:15">
      <c r="I49" s="102"/>
      <c r="J49" s="102"/>
      <c r="K49" s="102"/>
      <c r="L49" s="102"/>
      <c r="M49" s="102"/>
      <c r="N49" s="102"/>
      <c r="O49" s="102"/>
    </row>
    <row r="50" spans="9:15">
      <c r="I50" s="102"/>
      <c r="J50" s="102"/>
      <c r="K50" s="102"/>
      <c r="L50" s="102"/>
      <c r="M50" s="102"/>
      <c r="N50" s="102"/>
      <c r="O50" s="102"/>
    </row>
    <row r="51" spans="9:15">
      <c r="I51" s="102"/>
      <c r="J51" s="102"/>
      <c r="K51" s="102"/>
      <c r="L51" s="102"/>
      <c r="M51" s="102"/>
      <c r="N51" s="102"/>
      <c r="O51" s="102"/>
    </row>
    <row r="52" spans="9:15">
      <c r="I52" s="102"/>
      <c r="J52" s="102"/>
      <c r="K52" s="102"/>
      <c r="L52" s="102"/>
      <c r="M52" s="102"/>
      <c r="N52" s="102"/>
      <c r="O52" s="102"/>
    </row>
    <row r="53" spans="9:15">
      <c r="I53" s="102"/>
      <c r="J53" s="102"/>
      <c r="K53" s="102"/>
      <c r="L53" s="102"/>
      <c r="M53" s="102"/>
      <c r="N53" s="102"/>
      <c r="O53" s="102"/>
    </row>
    <row r="54" spans="9:15">
      <c r="I54" s="102"/>
      <c r="J54" s="102"/>
      <c r="K54" s="102"/>
      <c r="L54" s="102"/>
      <c r="M54" s="102"/>
      <c r="N54" s="102"/>
      <c r="O54" s="102"/>
    </row>
    <row r="55" spans="9:15">
      <c r="I55" s="102"/>
      <c r="J55" s="102"/>
      <c r="K55" s="102"/>
      <c r="L55" s="102"/>
      <c r="M55" s="102"/>
      <c r="N55" s="102"/>
      <c r="O55" s="102"/>
    </row>
    <row r="56" spans="9:15">
      <c r="I56" s="102"/>
      <c r="J56" s="102"/>
      <c r="K56" s="102"/>
      <c r="L56" s="102"/>
      <c r="M56" s="102"/>
      <c r="N56" s="102"/>
      <c r="O56" s="102"/>
    </row>
    <row r="57" spans="9:15">
      <c r="I57" s="102"/>
      <c r="J57" s="102"/>
      <c r="K57" s="102"/>
      <c r="L57" s="102"/>
      <c r="M57" s="102"/>
      <c r="N57" s="102"/>
      <c r="O57" s="102"/>
    </row>
    <row r="58" spans="9:15">
      <c r="I58" s="102"/>
      <c r="J58" s="102"/>
      <c r="K58" s="102"/>
      <c r="L58" s="102"/>
      <c r="M58" s="102"/>
      <c r="N58" s="102"/>
      <c r="O58" s="102"/>
    </row>
    <row r="59" spans="9:15">
      <c r="I59" s="102"/>
      <c r="J59" s="102"/>
      <c r="K59" s="102"/>
      <c r="L59" s="102"/>
      <c r="M59" s="102"/>
      <c r="N59" s="102"/>
      <c r="O59" s="102"/>
    </row>
    <row r="60" spans="9:15">
      <c r="I60" s="102"/>
      <c r="J60" s="102"/>
      <c r="K60" s="102"/>
      <c r="L60" s="102"/>
      <c r="M60" s="102"/>
      <c r="N60" s="102"/>
      <c r="O60" s="102"/>
    </row>
    <row r="61" spans="9:15">
      <c r="I61" s="102"/>
      <c r="J61" s="102"/>
      <c r="K61" s="102"/>
      <c r="L61" s="102"/>
      <c r="M61" s="102"/>
      <c r="N61" s="102"/>
      <c r="O61" s="102"/>
    </row>
    <row r="62" spans="9:15">
      <c r="I62" s="102"/>
      <c r="J62" s="102"/>
      <c r="K62" s="102"/>
      <c r="L62" s="102"/>
      <c r="M62" s="102"/>
      <c r="N62" s="102"/>
      <c r="O62" s="102"/>
    </row>
    <row r="63" spans="9:15">
      <c r="I63" s="102"/>
      <c r="J63" s="102"/>
      <c r="K63" s="102"/>
      <c r="L63" s="102"/>
      <c r="M63" s="102"/>
      <c r="N63" s="102"/>
      <c r="O63" s="102"/>
    </row>
    <row r="64" spans="9:15">
      <c r="I64" s="102"/>
      <c r="J64" s="102"/>
      <c r="K64" s="102"/>
      <c r="L64" s="102"/>
      <c r="M64" s="102"/>
      <c r="N64" s="102"/>
      <c r="O64" s="102"/>
    </row>
    <row r="65" spans="9:15">
      <c r="I65" s="102"/>
      <c r="J65" s="102"/>
      <c r="K65" s="102"/>
      <c r="L65" s="102"/>
      <c r="M65" s="102"/>
      <c r="N65" s="102"/>
      <c r="O65" s="102"/>
    </row>
  </sheetData>
  <mergeCells count="20">
    <mergeCell ref="I15:O15"/>
    <mergeCell ref="I16:O16"/>
    <mergeCell ref="I17:O17"/>
    <mergeCell ref="A2:U2"/>
    <mergeCell ref="Q19:W19"/>
    <mergeCell ref="Q15:W15"/>
    <mergeCell ref="I18:N18"/>
    <mergeCell ref="A5:D5"/>
    <mergeCell ref="E5:H5"/>
    <mergeCell ref="I5:L5"/>
    <mergeCell ref="M5:P5"/>
    <mergeCell ref="A6:D7"/>
    <mergeCell ref="E6:H7"/>
    <mergeCell ref="I6:L7"/>
    <mergeCell ref="M6:P7"/>
    <mergeCell ref="Q16:W16"/>
    <mergeCell ref="Q17:W17"/>
    <mergeCell ref="A16:G16"/>
    <mergeCell ref="Q18:W18"/>
    <mergeCell ref="A15:G15"/>
  </mergeCells>
  <phoneticPr fontId="8"/>
  <pageMargins left="0.7" right="0.7" top="0.75" bottom="0.75" header="0.3" footer="0.3"/>
  <pageSetup paperSize="9" scale="4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E62"/>
  <sheetViews>
    <sheetView view="pageBreakPreview" zoomScaleNormal="100" zoomScaleSheetLayoutView="100" zoomScalePageLayoutView="85" workbookViewId="0">
      <selection activeCell="H10" sqref="H10"/>
    </sheetView>
  </sheetViews>
  <sheetFormatPr defaultRowHeight="13.2"/>
  <cols>
    <col min="1" max="1" width="5.77734375" customWidth="1"/>
    <col min="2" max="2" width="14.44140625" customWidth="1"/>
    <col min="3" max="3" width="26.6640625" style="37" customWidth="1"/>
    <col min="4" max="4" width="46.21875" customWidth="1"/>
    <col min="5" max="5" width="14.109375" style="21" customWidth="1"/>
  </cols>
  <sheetData>
    <row r="1" spans="1:5" ht="53.4" customHeight="1">
      <c r="A1" s="66" t="s">
        <v>197</v>
      </c>
      <c r="C1" s="36"/>
      <c r="D1" s="36"/>
    </row>
    <row r="2" spans="1:5" ht="33.6" customHeight="1">
      <c r="A2" s="65"/>
      <c r="C2" s="36"/>
      <c r="D2" s="36"/>
    </row>
    <row r="3" spans="1:5" ht="24" customHeight="1" thickBot="1">
      <c r="A3" s="38" t="s">
        <v>118</v>
      </c>
      <c r="B3" s="38" t="s">
        <v>83</v>
      </c>
      <c r="C3" s="74" t="s">
        <v>117</v>
      </c>
      <c r="D3" s="41" t="s">
        <v>84</v>
      </c>
      <c r="E3" s="38" t="s">
        <v>119</v>
      </c>
    </row>
    <row r="4" spans="1:5" ht="37.799999999999997" customHeight="1">
      <c r="A4" s="150" t="s">
        <v>95</v>
      </c>
      <c r="B4" s="20" t="s">
        <v>85</v>
      </c>
      <c r="C4" s="64"/>
      <c r="D4" s="126" t="s">
        <v>189</v>
      </c>
      <c r="E4" s="40" t="s">
        <v>109</v>
      </c>
    </row>
    <row r="5" spans="1:5" ht="22.2" customHeight="1">
      <c r="A5" s="151"/>
      <c r="B5" s="20" t="s">
        <v>86</v>
      </c>
      <c r="C5" s="64"/>
      <c r="D5" s="127" t="s">
        <v>149</v>
      </c>
      <c r="E5" s="40" t="s">
        <v>113</v>
      </c>
    </row>
    <row r="6" spans="1:5" ht="22.2" customHeight="1">
      <c r="A6" s="151"/>
      <c r="B6" s="20" t="s">
        <v>88</v>
      </c>
      <c r="C6" s="64"/>
      <c r="D6" s="127" t="s">
        <v>150</v>
      </c>
      <c r="E6" s="40" t="s">
        <v>113</v>
      </c>
    </row>
    <row r="7" spans="1:5" ht="22.2" customHeight="1">
      <c r="A7" s="151"/>
      <c r="B7" s="20" t="s">
        <v>89</v>
      </c>
      <c r="C7" s="64"/>
      <c r="D7" s="127" t="s">
        <v>161</v>
      </c>
      <c r="E7" s="40" t="s">
        <v>113</v>
      </c>
    </row>
    <row r="8" spans="1:5" ht="22.2" customHeight="1">
      <c r="A8" s="151"/>
      <c r="B8" s="20" t="s">
        <v>90</v>
      </c>
      <c r="C8" s="64"/>
      <c r="D8" s="127" t="s">
        <v>151</v>
      </c>
      <c r="E8" s="40" t="s">
        <v>113</v>
      </c>
    </row>
    <row r="9" spans="1:5" ht="22.2" customHeight="1">
      <c r="A9" s="151"/>
      <c r="B9" s="20" t="s">
        <v>91</v>
      </c>
      <c r="C9" s="64"/>
      <c r="D9" s="127" t="s">
        <v>150</v>
      </c>
      <c r="E9" s="40" t="s">
        <v>113</v>
      </c>
    </row>
    <row r="10" spans="1:5" ht="22.2" customHeight="1">
      <c r="A10" s="151"/>
      <c r="B10" s="20" t="s">
        <v>92</v>
      </c>
      <c r="C10" s="64"/>
      <c r="D10" s="127" t="s">
        <v>152</v>
      </c>
      <c r="E10" s="40" t="s">
        <v>113</v>
      </c>
    </row>
    <row r="11" spans="1:5" ht="22.2" customHeight="1">
      <c r="A11" s="151"/>
      <c r="B11" s="20" t="s">
        <v>87</v>
      </c>
      <c r="C11" s="64"/>
      <c r="D11" s="127" t="s">
        <v>153</v>
      </c>
      <c r="E11" s="40" t="s">
        <v>113</v>
      </c>
    </row>
    <row r="12" spans="1:5" ht="72" customHeight="1">
      <c r="A12" s="151"/>
      <c r="B12" s="20" t="s">
        <v>93</v>
      </c>
      <c r="C12" s="64"/>
      <c r="D12" s="109" t="s">
        <v>170</v>
      </c>
      <c r="E12" s="40" t="s">
        <v>110</v>
      </c>
    </row>
    <row r="13" spans="1:5" ht="57" customHeight="1">
      <c r="A13" s="152"/>
      <c r="B13" s="20" t="s">
        <v>94</v>
      </c>
      <c r="C13" s="64"/>
      <c r="D13" s="109" t="s">
        <v>198</v>
      </c>
      <c r="E13" s="40" t="s">
        <v>110</v>
      </c>
    </row>
    <row r="14" spans="1:5" ht="18" customHeight="1">
      <c r="A14" s="153" t="s">
        <v>96</v>
      </c>
      <c r="B14" s="156" t="s">
        <v>97</v>
      </c>
      <c r="C14" s="76"/>
      <c r="D14" s="127" t="s">
        <v>154</v>
      </c>
      <c r="E14" s="40" t="s">
        <v>113</v>
      </c>
    </row>
    <row r="15" spans="1:5" ht="41.4" customHeight="1">
      <c r="A15" s="154"/>
      <c r="B15" s="158"/>
      <c r="C15" s="77" t="s">
        <v>145</v>
      </c>
      <c r="D15" s="109" t="s">
        <v>171</v>
      </c>
      <c r="E15" s="75" t="s">
        <v>109</v>
      </c>
    </row>
    <row r="16" spans="1:5" ht="22.8" customHeight="1">
      <c r="A16" s="154"/>
      <c r="B16" s="156" t="s">
        <v>99</v>
      </c>
      <c r="C16" s="39" t="s">
        <v>31</v>
      </c>
      <c r="D16" s="127" t="s">
        <v>121</v>
      </c>
      <c r="E16" s="147" t="s">
        <v>114</v>
      </c>
    </row>
    <row r="17" spans="1:5" ht="22.8" customHeight="1">
      <c r="A17" s="154"/>
      <c r="B17" s="157"/>
      <c r="C17" s="39" t="s">
        <v>33</v>
      </c>
      <c r="D17" s="127" t="s">
        <v>155</v>
      </c>
      <c r="E17" s="148"/>
    </row>
    <row r="18" spans="1:5" ht="22.8" customHeight="1">
      <c r="A18" s="154"/>
      <c r="B18" s="157"/>
      <c r="C18" s="39" t="s">
        <v>35</v>
      </c>
      <c r="D18" s="127" t="s">
        <v>155</v>
      </c>
      <c r="E18" s="148"/>
    </row>
    <row r="19" spans="1:5" ht="22.8" customHeight="1">
      <c r="A19" s="154"/>
      <c r="B19" s="157"/>
      <c r="C19" s="39" t="s">
        <v>37</v>
      </c>
      <c r="D19" s="127"/>
      <c r="E19" s="148"/>
    </row>
    <row r="20" spans="1:5" ht="22.8" customHeight="1">
      <c r="A20" s="154"/>
      <c r="B20" s="157"/>
      <c r="C20" s="39" t="s">
        <v>38</v>
      </c>
      <c r="D20" s="127"/>
      <c r="E20" s="148"/>
    </row>
    <row r="21" spans="1:5" ht="22.8" customHeight="1">
      <c r="A21" s="154"/>
      <c r="B21" s="157"/>
      <c r="C21" s="67" t="s">
        <v>135</v>
      </c>
      <c r="D21" s="127" t="s">
        <v>121</v>
      </c>
      <c r="E21" s="148"/>
    </row>
    <row r="22" spans="1:5" ht="22.8" customHeight="1">
      <c r="A22" s="154"/>
      <c r="B22" s="157"/>
      <c r="C22" s="39" t="s">
        <v>39</v>
      </c>
      <c r="D22" s="127"/>
      <c r="E22" s="148"/>
    </row>
    <row r="23" spans="1:5" ht="22.8" customHeight="1">
      <c r="A23" s="154"/>
      <c r="B23" s="157"/>
      <c r="C23" s="39" t="s">
        <v>40</v>
      </c>
      <c r="D23" s="127"/>
      <c r="E23" s="149"/>
    </row>
    <row r="24" spans="1:5" ht="57.6" customHeight="1">
      <c r="A24" s="154"/>
      <c r="B24" s="158"/>
      <c r="C24" s="39" t="s">
        <v>112</v>
      </c>
      <c r="D24" s="109" t="s">
        <v>172</v>
      </c>
      <c r="E24" s="40" t="s">
        <v>109</v>
      </c>
    </row>
    <row r="25" spans="1:5" ht="18" customHeight="1">
      <c r="A25" s="154"/>
      <c r="B25" s="156" t="s">
        <v>98</v>
      </c>
      <c r="C25" s="76"/>
      <c r="D25" s="127" t="s">
        <v>154</v>
      </c>
      <c r="E25" s="40" t="s">
        <v>113</v>
      </c>
    </row>
    <row r="26" spans="1:5" ht="41.4" customHeight="1">
      <c r="A26" s="154"/>
      <c r="B26" s="158"/>
      <c r="C26" s="77" t="s">
        <v>145</v>
      </c>
      <c r="D26" s="109" t="s">
        <v>171</v>
      </c>
      <c r="E26" s="75" t="s">
        <v>109</v>
      </c>
    </row>
    <row r="27" spans="1:5" ht="22.8" customHeight="1">
      <c r="A27" s="154"/>
      <c r="B27" s="156" t="s">
        <v>100</v>
      </c>
      <c r="C27" s="39" t="s">
        <v>31</v>
      </c>
      <c r="D27" s="127" t="s">
        <v>155</v>
      </c>
      <c r="E27" s="147" t="s">
        <v>114</v>
      </c>
    </row>
    <row r="28" spans="1:5" ht="22.8" customHeight="1">
      <c r="A28" s="154"/>
      <c r="B28" s="157"/>
      <c r="C28" s="39" t="s">
        <v>43</v>
      </c>
      <c r="D28" s="127" t="s">
        <v>155</v>
      </c>
      <c r="E28" s="148"/>
    </row>
    <row r="29" spans="1:5" ht="22.8" customHeight="1">
      <c r="A29" s="154"/>
      <c r="B29" s="157"/>
      <c r="C29" s="39" t="s">
        <v>115</v>
      </c>
      <c r="D29" s="127"/>
      <c r="E29" s="148"/>
    </row>
    <row r="30" spans="1:5" ht="22.8" customHeight="1">
      <c r="A30" s="154"/>
      <c r="B30" s="157"/>
      <c r="C30" s="39" t="s">
        <v>45</v>
      </c>
      <c r="D30" s="127"/>
      <c r="E30" s="148"/>
    </row>
    <row r="31" spans="1:5" ht="22.8" customHeight="1">
      <c r="A31" s="154"/>
      <c r="B31" s="157"/>
      <c r="C31" s="39" t="s">
        <v>47</v>
      </c>
      <c r="D31" s="127"/>
      <c r="E31" s="148"/>
    </row>
    <row r="32" spans="1:5" ht="22.8" customHeight="1">
      <c r="A32" s="154"/>
      <c r="B32" s="157"/>
      <c r="C32" s="39" t="s">
        <v>134</v>
      </c>
      <c r="D32" s="127" t="s">
        <v>155</v>
      </c>
      <c r="E32" s="148"/>
    </row>
    <row r="33" spans="1:5" ht="22.8" customHeight="1">
      <c r="A33" s="154"/>
      <c r="B33" s="157"/>
      <c r="C33" s="39" t="s">
        <v>39</v>
      </c>
      <c r="D33" s="127"/>
      <c r="E33" s="148"/>
    </row>
    <row r="34" spans="1:5" ht="22.8" customHeight="1">
      <c r="A34" s="154"/>
      <c r="B34" s="157"/>
      <c r="C34" s="39" t="s">
        <v>40</v>
      </c>
      <c r="D34" s="127"/>
      <c r="E34" s="149"/>
    </row>
    <row r="35" spans="1:5" ht="56.4" customHeight="1">
      <c r="A35" s="154"/>
      <c r="B35" s="158"/>
      <c r="C35" s="39" t="s">
        <v>112</v>
      </c>
      <c r="D35" s="109" t="s">
        <v>199</v>
      </c>
      <c r="E35" s="40" t="s">
        <v>109</v>
      </c>
    </row>
    <row r="36" spans="1:5" ht="18" customHeight="1">
      <c r="A36" s="154"/>
      <c r="B36" s="156" t="s">
        <v>101</v>
      </c>
      <c r="C36" s="76"/>
      <c r="D36" s="127" t="s">
        <v>156</v>
      </c>
      <c r="E36" s="40" t="s">
        <v>113</v>
      </c>
    </row>
    <row r="37" spans="1:5" ht="41.4" customHeight="1">
      <c r="A37" s="154"/>
      <c r="B37" s="158"/>
      <c r="C37" s="77" t="s">
        <v>145</v>
      </c>
      <c r="D37" s="109" t="s">
        <v>171</v>
      </c>
      <c r="E37" s="75" t="s">
        <v>109</v>
      </c>
    </row>
    <row r="38" spans="1:5" ht="27.6" customHeight="1">
      <c r="A38" s="154"/>
      <c r="B38" s="156" t="s">
        <v>102</v>
      </c>
      <c r="C38" s="39" t="s">
        <v>136</v>
      </c>
      <c r="D38" s="127"/>
      <c r="E38" s="147" t="s">
        <v>114</v>
      </c>
    </row>
    <row r="39" spans="1:5" ht="22.8" customHeight="1">
      <c r="A39" s="154"/>
      <c r="B39" s="157"/>
      <c r="C39" s="39" t="s">
        <v>52</v>
      </c>
      <c r="D39" s="127"/>
      <c r="E39" s="148"/>
    </row>
    <row r="40" spans="1:5" ht="22.8" customHeight="1">
      <c r="A40" s="154"/>
      <c r="B40" s="157"/>
      <c r="C40" s="39" t="s">
        <v>137</v>
      </c>
      <c r="D40" s="127"/>
      <c r="E40" s="148"/>
    </row>
    <row r="41" spans="1:5" ht="22.8" customHeight="1">
      <c r="A41" s="154"/>
      <c r="B41" s="157"/>
      <c r="C41" s="39" t="s">
        <v>54</v>
      </c>
      <c r="D41" s="127" t="s">
        <v>155</v>
      </c>
      <c r="E41" s="148"/>
    </row>
    <row r="42" spans="1:5" ht="22.8" customHeight="1">
      <c r="A42" s="154"/>
      <c r="B42" s="157"/>
      <c r="C42" s="39" t="s">
        <v>55</v>
      </c>
      <c r="D42" s="127"/>
      <c r="E42" s="149"/>
    </row>
    <row r="43" spans="1:5" ht="52.8" customHeight="1">
      <c r="A43" s="154"/>
      <c r="B43" s="158"/>
      <c r="C43" s="39" t="s">
        <v>111</v>
      </c>
      <c r="D43" s="109" t="s">
        <v>200</v>
      </c>
      <c r="E43" s="40" t="s">
        <v>109</v>
      </c>
    </row>
    <row r="44" spans="1:5" ht="18" customHeight="1">
      <c r="A44" s="154"/>
      <c r="B44" s="156" t="s">
        <v>103</v>
      </c>
      <c r="C44" s="76"/>
      <c r="D44" s="127" t="s">
        <v>156</v>
      </c>
      <c r="E44" s="40" t="s">
        <v>113</v>
      </c>
    </row>
    <row r="45" spans="1:5" ht="41.4" customHeight="1">
      <c r="A45" s="154"/>
      <c r="B45" s="158"/>
      <c r="C45" s="77" t="s">
        <v>145</v>
      </c>
      <c r="D45" s="109" t="s">
        <v>171</v>
      </c>
      <c r="E45" s="75" t="s">
        <v>109</v>
      </c>
    </row>
    <row r="46" spans="1:5" ht="22.8" customHeight="1">
      <c r="A46" s="154"/>
      <c r="B46" s="156" t="s">
        <v>104</v>
      </c>
      <c r="C46" s="39" t="s">
        <v>31</v>
      </c>
      <c r="D46" s="127"/>
      <c r="E46" s="147" t="s">
        <v>114</v>
      </c>
    </row>
    <row r="47" spans="1:5" ht="22.8" customHeight="1">
      <c r="A47" s="154"/>
      <c r="B47" s="157"/>
      <c r="C47" s="39" t="s">
        <v>56</v>
      </c>
      <c r="D47" s="127"/>
      <c r="E47" s="148"/>
    </row>
    <row r="48" spans="1:5" ht="22.8" customHeight="1">
      <c r="A48" s="154"/>
      <c r="B48" s="157"/>
      <c r="C48" s="39" t="s">
        <v>58</v>
      </c>
      <c r="D48" s="127"/>
      <c r="E48" s="148"/>
    </row>
    <row r="49" spans="1:5" ht="22.8" customHeight="1">
      <c r="A49" s="154"/>
      <c r="B49" s="157"/>
      <c r="C49" s="39" t="s">
        <v>138</v>
      </c>
      <c r="D49" s="127" t="s">
        <v>155</v>
      </c>
      <c r="E49" s="148"/>
    </row>
    <row r="50" spans="1:5" ht="22.8" customHeight="1">
      <c r="A50" s="154"/>
      <c r="B50" s="157"/>
      <c r="C50" s="39" t="s">
        <v>60</v>
      </c>
      <c r="D50" s="127"/>
      <c r="E50" s="148"/>
    </row>
    <row r="51" spans="1:5" ht="22.8" customHeight="1">
      <c r="A51" s="154"/>
      <c r="B51" s="157"/>
      <c r="C51" s="39" t="s">
        <v>61</v>
      </c>
      <c r="D51" s="127"/>
      <c r="E51" s="149"/>
    </row>
    <row r="52" spans="1:5" ht="54.6" customHeight="1">
      <c r="A52" s="154"/>
      <c r="B52" s="158"/>
      <c r="C52" s="39" t="s">
        <v>111</v>
      </c>
      <c r="D52" s="109" t="s">
        <v>173</v>
      </c>
      <c r="E52" s="40" t="s">
        <v>109</v>
      </c>
    </row>
    <row r="53" spans="1:5" ht="18" customHeight="1">
      <c r="A53" s="154"/>
      <c r="B53" s="156" t="s">
        <v>105</v>
      </c>
      <c r="C53" s="76"/>
      <c r="D53" s="127" t="s">
        <v>157</v>
      </c>
      <c r="E53" s="40" t="s">
        <v>113</v>
      </c>
    </row>
    <row r="54" spans="1:5" ht="41.4" customHeight="1">
      <c r="A54" s="154"/>
      <c r="B54" s="158"/>
      <c r="C54" s="77" t="s">
        <v>145</v>
      </c>
      <c r="D54" s="109" t="s">
        <v>171</v>
      </c>
      <c r="E54" s="75" t="s">
        <v>109</v>
      </c>
    </row>
    <row r="55" spans="1:5" ht="22.8" customHeight="1">
      <c r="A55" s="154"/>
      <c r="B55" s="156" t="s">
        <v>106</v>
      </c>
      <c r="C55" s="39" t="s">
        <v>31</v>
      </c>
      <c r="D55" s="127" t="s">
        <v>155</v>
      </c>
      <c r="E55" s="147" t="s">
        <v>114</v>
      </c>
    </row>
    <row r="56" spans="1:5" ht="22.8" customHeight="1">
      <c r="A56" s="154"/>
      <c r="B56" s="157"/>
      <c r="C56" s="39" t="s">
        <v>64</v>
      </c>
      <c r="D56" s="127"/>
      <c r="E56" s="148"/>
    </row>
    <row r="57" spans="1:5" ht="22.8" customHeight="1">
      <c r="A57" s="154"/>
      <c r="B57" s="157"/>
      <c r="C57" s="39" t="s">
        <v>139</v>
      </c>
      <c r="D57" s="127"/>
      <c r="E57" s="148"/>
    </row>
    <row r="58" spans="1:5" ht="22.8" customHeight="1">
      <c r="A58" s="154"/>
      <c r="B58" s="157"/>
      <c r="C58" s="39" t="s">
        <v>54</v>
      </c>
      <c r="D58" s="127"/>
      <c r="E58" s="148"/>
    </row>
    <row r="59" spans="1:5" ht="22.8" customHeight="1">
      <c r="A59" s="154"/>
      <c r="B59" s="157"/>
      <c r="C59" s="39" t="s">
        <v>55</v>
      </c>
      <c r="D59" s="127"/>
      <c r="E59" s="149"/>
    </row>
    <row r="60" spans="1:5" ht="58.8" customHeight="1">
      <c r="A60" s="154"/>
      <c r="B60" s="158"/>
      <c r="C60" s="39" t="s">
        <v>116</v>
      </c>
      <c r="D60" s="109" t="s">
        <v>201</v>
      </c>
      <c r="E60" s="40" t="s">
        <v>109</v>
      </c>
    </row>
    <row r="61" spans="1:5" ht="18" customHeight="1">
      <c r="A61" s="155"/>
      <c r="B61" s="20" t="s">
        <v>107</v>
      </c>
      <c r="C61" s="64"/>
      <c r="D61" s="127" t="s">
        <v>158</v>
      </c>
      <c r="E61" s="40" t="s">
        <v>113</v>
      </c>
    </row>
    <row r="62" spans="1:5" ht="57" customHeight="1" thickBot="1">
      <c r="A62" s="73" t="s">
        <v>95</v>
      </c>
      <c r="B62" s="20" t="s">
        <v>108</v>
      </c>
      <c r="C62" s="64"/>
      <c r="D62" s="128" t="s">
        <v>171</v>
      </c>
      <c r="E62" s="40" t="s">
        <v>109</v>
      </c>
    </row>
  </sheetData>
  <mergeCells count="17">
    <mergeCell ref="A4:A13"/>
    <mergeCell ref="A14:A61"/>
    <mergeCell ref="B16:B24"/>
    <mergeCell ref="B27:B35"/>
    <mergeCell ref="B38:B43"/>
    <mergeCell ref="B46:B52"/>
    <mergeCell ref="B55:B60"/>
    <mergeCell ref="B53:B54"/>
    <mergeCell ref="B44:B45"/>
    <mergeCell ref="B36:B37"/>
    <mergeCell ref="B25:B26"/>
    <mergeCell ref="B14:B15"/>
    <mergeCell ref="E16:E23"/>
    <mergeCell ref="E27:E34"/>
    <mergeCell ref="E38:E42"/>
    <mergeCell ref="E46:E51"/>
    <mergeCell ref="E55:E59"/>
  </mergeCells>
  <phoneticPr fontId="8"/>
  <dataValidations count="6">
    <dataValidation type="list" allowBlank="1" showInputMessage="1" showErrorMessage="1" sqref="D61" xr:uid="{00000000-0002-0000-0100-000000000000}">
      <formula1>"１．月経,２．妊娠・不妊,３．産後の不調,４．更年期,５．婦人科系疾患,６．ヘルスリテラシー,７．特に希望はない"</formula1>
    </dataValidation>
    <dataValidation type="list" allowBlank="1" showInputMessage="1" showErrorMessage="1" sqref="D16:D23 D27:D34 D38:D42 D46:D51 D55:D59" xr:uid="{00000000-0002-0000-0100-000001000000}">
      <formula1>"　,〇"</formula1>
    </dataValidation>
    <dataValidation type="list" allowBlank="1" showInputMessage="1" showErrorMessage="1" sqref="D25 D53 D44 D36 D14" xr:uid="{00000000-0002-0000-0100-000002000000}">
      <formula1>"１．はい,２．いいえ,３．回答しない"</formula1>
    </dataValidation>
    <dataValidation type="list" allowBlank="1" showInputMessage="1" showErrorMessage="1" sqref="D11" xr:uid="{00000000-0002-0000-0100-000003000000}">
      <formula1>"１．言葉も内容も知っている,２．言葉は聞いたことがあるが内容は知らない,３．知らない"</formula1>
    </dataValidation>
    <dataValidation type="list" allowBlank="1" showInputMessage="1" showErrorMessage="1" sqref="D6:D10" xr:uid="{00000000-0002-0000-0100-000004000000}">
      <formula1>"１．ほとんど知っている,２．半分程度知っているものがある,３．少し知っているものがある,４．全て知らない"</formula1>
    </dataValidation>
    <dataValidation type="list" allowBlank="1" showInputMessage="1" showErrorMessage="1" sqref="D5" xr:uid="{00000000-0002-0000-0100-000005000000}">
      <formula1>"１．女性,２．男性,３．回答しない"</formula1>
    </dataValidation>
  </dataValidations>
  <pageMargins left="0.7" right="0.7" top="0.75" bottom="0.75" header="0.3" footer="0.3"/>
  <pageSetup paperSize="9" scale="63" orientation="portrait" verticalDpi="4294967293" r:id="rId1"/>
  <headerFooter>
    <oddHeader>&amp;R&amp;10【フェムテック導入による職場環境の整備等奨励金】</oddHeader>
  </headerFooter>
  <rowBreaks count="1" manualBreakCount="1">
    <brk id="43" max="16383" man="1"/>
  </rowBreaks>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F0"/>
  </sheetPr>
  <dimension ref="A1:BH45"/>
  <sheetViews>
    <sheetView zoomScale="85" zoomScaleNormal="85" workbookViewId="0">
      <selection activeCell="G37" sqref="G37"/>
    </sheetView>
  </sheetViews>
  <sheetFormatPr defaultRowHeight="13.2"/>
  <cols>
    <col min="2" max="2" width="13.77734375" customWidth="1"/>
    <col min="3" max="9" width="11.21875" customWidth="1"/>
    <col min="10" max="11" width="15.5546875" customWidth="1"/>
    <col min="12" max="12" width="11.21875" customWidth="1"/>
    <col min="13" max="13" width="15.6640625" customWidth="1"/>
    <col min="14" max="21" width="11.21875" customWidth="1"/>
    <col min="22" max="22" width="14.44140625" customWidth="1"/>
    <col min="23" max="23" width="11.21875" customWidth="1"/>
    <col min="24" max="24" width="15.21875" customWidth="1"/>
    <col min="25" max="32" width="11.21875" customWidth="1"/>
    <col min="33" max="33" width="14.21875" customWidth="1"/>
    <col min="34" max="34" width="11.21875" customWidth="1"/>
    <col min="35" max="35" width="15.21875" customWidth="1"/>
    <col min="36" max="60" width="11.21875" customWidth="1"/>
  </cols>
  <sheetData>
    <row r="1" spans="1:60" ht="69.599999999999994" customHeight="1">
      <c r="A1" s="66" t="s">
        <v>213</v>
      </c>
    </row>
    <row r="2" spans="1:60" ht="18" customHeight="1"/>
    <row r="3" spans="1:60" ht="13.8" thickBot="1">
      <c r="A3" s="42" t="s">
        <v>120</v>
      </c>
      <c r="B3" s="38" t="s">
        <v>85</v>
      </c>
      <c r="C3" s="38" t="s">
        <v>86</v>
      </c>
      <c r="D3" s="38" t="s">
        <v>88</v>
      </c>
      <c r="E3" s="38" t="s">
        <v>89</v>
      </c>
      <c r="F3" s="38" t="s">
        <v>90</v>
      </c>
      <c r="G3" s="38" t="s">
        <v>91</v>
      </c>
      <c r="H3" s="38" t="s">
        <v>92</v>
      </c>
      <c r="I3" s="38" t="s">
        <v>87</v>
      </c>
      <c r="J3" s="38" t="s">
        <v>93</v>
      </c>
      <c r="K3" s="38" t="s">
        <v>94</v>
      </c>
      <c r="L3" s="159" t="s">
        <v>97</v>
      </c>
      <c r="M3" s="160"/>
      <c r="N3" s="163" t="s">
        <v>99</v>
      </c>
      <c r="O3" s="163"/>
      <c r="P3" s="163"/>
      <c r="Q3" s="163"/>
      <c r="R3" s="163"/>
      <c r="S3" s="163"/>
      <c r="T3" s="163"/>
      <c r="U3" s="163"/>
      <c r="V3" s="163"/>
      <c r="W3" s="159" t="s">
        <v>98</v>
      </c>
      <c r="X3" s="160"/>
      <c r="Y3" s="163" t="s">
        <v>100</v>
      </c>
      <c r="Z3" s="163"/>
      <c r="AA3" s="163"/>
      <c r="AB3" s="163"/>
      <c r="AC3" s="163"/>
      <c r="AD3" s="163"/>
      <c r="AE3" s="163"/>
      <c r="AF3" s="163"/>
      <c r="AG3" s="163"/>
      <c r="AH3" s="159" t="s">
        <v>101</v>
      </c>
      <c r="AI3" s="160"/>
      <c r="AJ3" s="163" t="s">
        <v>102</v>
      </c>
      <c r="AK3" s="163"/>
      <c r="AL3" s="163"/>
      <c r="AM3" s="163"/>
      <c r="AN3" s="163"/>
      <c r="AO3" s="163"/>
      <c r="AP3" s="159" t="s">
        <v>103</v>
      </c>
      <c r="AQ3" s="160"/>
      <c r="AR3" s="163" t="s">
        <v>104</v>
      </c>
      <c r="AS3" s="163"/>
      <c r="AT3" s="163"/>
      <c r="AU3" s="163"/>
      <c r="AV3" s="163"/>
      <c r="AW3" s="163"/>
      <c r="AX3" s="163"/>
      <c r="AY3" s="159" t="s">
        <v>105</v>
      </c>
      <c r="AZ3" s="160"/>
      <c r="BA3" s="163" t="s">
        <v>106</v>
      </c>
      <c r="BB3" s="163"/>
      <c r="BC3" s="163"/>
      <c r="BD3" s="163"/>
      <c r="BE3" s="163"/>
      <c r="BF3" s="163"/>
      <c r="BG3" s="38" t="s">
        <v>107</v>
      </c>
      <c r="BH3" s="38" t="s">
        <v>108</v>
      </c>
    </row>
    <row r="4" spans="1:60" s="121" customFormat="1" ht="92.4" customHeight="1" thickBot="1">
      <c r="A4" s="116">
        <v>1</v>
      </c>
      <c r="B4" s="126" t="s">
        <v>189</v>
      </c>
      <c r="C4" s="127" t="s">
        <v>149</v>
      </c>
      <c r="D4" s="127" t="s">
        <v>150</v>
      </c>
      <c r="E4" s="127" t="s">
        <v>161</v>
      </c>
      <c r="F4" s="127" t="s">
        <v>151</v>
      </c>
      <c r="G4" s="127" t="s">
        <v>150</v>
      </c>
      <c r="H4" s="127" t="s">
        <v>152</v>
      </c>
      <c r="I4" s="127" t="s">
        <v>153</v>
      </c>
      <c r="J4" s="109" t="s">
        <v>202</v>
      </c>
      <c r="K4" s="109" t="s">
        <v>198</v>
      </c>
      <c r="L4" s="127" t="s">
        <v>154</v>
      </c>
      <c r="M4" s="109" t="s">
        <v>171</v>
      </c>
      <c r="N4" s="127" t="s">
        <v>121</v>
      </c>
      <c r="O4" s="127" t="s">
        <v>155</v>
      </c>
      <c r="P4" s="127" t="s">
        <v>155</v>
      </c>
      <c r="Q4" s="127"/>
      <c r="R4" s="127"/>
      <c r="S4" s="127" t="s">
        <v>121</v>
      </c>
      <c r="T4" s="127"/>
      <c r="U4" s="127"/>
      <c r="V4" s="109" t="s">
        <v>172</v>
      </c>
      <c r="W4" s="127" t="s">
        <v>154</v>
      </c>
      <c r="X4" s="109" t="s">
        <v>171</v>
      </c>
      <c r="Y4" s="127" t="s">
        <v>155</v>
      </c>
      <c r="Z4" s="127" t="s">
        <v>155</v>
      </c>
      <c r="AA4" s="127"/>
      <c r="AB4" s="127"/>
      <c r="AC4" s="127"/>
      <c r="AD4" s="127" t="s">
        <v>155</v>
      </c>
      <c r="AE4" s="127"/>
      <c r="AF4" s="127"/>
      <c r="AG4" s="109" t="s">
        <v>199</v>
      </c>
      <c r="AH4" s="127" t="s">
        <v>156</v>
      </c>
      <c r="AI4" s="109" t="s">
        <v>171</v>
      </c>
      <c r="AJ4" s="127"/>
      <c r="AK4" s="127"/>
      <c r="AL4" s="127"/>
      <c r="AM4" s="127" t="s">
        <v>155</v>
      </c>
      <c r="AN4" s="127"/>
      <c r="AO4" s="109" t="s">
        <v>200</v>
      </c>
      <c r="AP4" s="127" t="s">
        <v>156</v>
      </c>
      <c r="AQ4" s="109" t="s">
        <v>171</v>
      </c>
      <c r="AR4" s="127"/>
      <c r="AS4" s="127"/>
      <c r="AT4" s="127"/>
      <c r="AU4" s="127" t="s">
        <v>155</v>
      </c>
      <c r="AV4" s="127"/>
      <c r="AW4" s="127"/>
      <c r="AX4" s="109" t="s">
        <v>173</v>
      </c>
      <c r="AY4" s="127" t="s">
        <v>157</v>
      </c>
      <c r="AZ4" s="109" t="s">
        <v>171</v>
      </c>
      <c r="BA4" s="127" t="s">
        <v>155</v>
      </c>
      <c r="BB4" s="127"/>
      <c r="BC4" s="127"/>
      <c r="BD4" s="127"/>
      <c r="BE4" s="127"/>
      <c r="BF4" s="109" t="s">
        <v>201</v>
      </c>
      <c r="BG4" s="127" t="s">
        <v>158</v>
      </c>
      <c r="BH4" s="128" t="s">
        <v>171</v>
      </c>
    </row>
    <row r="5" spans="1:60" s="121" customFormat="1" ht="79.8" customHeight="1" thickBot="1">
      <c r="A5" s="116">
        <v>2</v>
      </c>
      <c r="B5" s="117" t="s">
        <v>148</v>
      </c>
      <c r="C5" s="118" t="s">
        <v>160</v>
      </c>
      <c r="D5" s="118" t="s">
        <v>175</v>
      </c>
      <c r="E5" s="118" t="s">
        <v>152</v>
      </c>
      <c r="F5" s="118" t="s">
        <v>151</v>
      </c>
      <c r="G5" s="118" t="s">
        <v>161</v>
      </c>
      <c r="H5" s="118" t="s">
        <v>150</v>
      </c>
      <c r="I5" s="118" t="s">
        <v>163</v>
      </c>
      <c r="J5" s="119" t="s">
        <v>164</v>
      </c>
      <c r="K5" s="119" t="s">
        <v>166</v>
      </c>
      <c r="L5" s="118"/>
      <c r="M5" s="119"/>
      <c r="N5" s="118" t="s">
        <v>121</v>
      </c>
      <c r="O5" s="118"/>
      <c r="P5" s="118"/>
      <c r="Q5" s="118"/>
      <c r="R5" s="118"/>
      <c r="S5" s="118" t="s">
        <v>121</v>
      </c>
      <c r="T5" s="118"/>
      <c r="U5" s="118"/>
      <c r="V5" s="119"/>
      <c r="W5" s="118"/>
      <c r="X5" s="119"/>
      <c r="Y5" s="118"/>
      <c r="Z5" s="118"/>
      <c r="AA5" s="118"/>
      <c r="AB5" s="118"/>
      <c r="AC5" s="118"/>
      <c r="AD5" s="118"/>
      <c r="AE5" s="118"/>
      <c r="AF5" s="118"/>
      <c r="AG5" s="119"/>
      <c r="AH5" s="118"/>
      <c r="AI5" s="119"/>
      <c r="AJ5" s="118"/>
      <c r="AK5" s="118"/>
      <c r="AL5" s="118"/>
      <c r="AM5" s="118"/>
      <c r="AN5" s="118"/>
      <c r="AO5" s="119"/>
      <c r="AP5" s="118"/>
      <c r="AQ5" s="119"/>
      <c r="AR5" s="118"/>
      <c r="AS5" s="118"/>
      <c r="AT5" s="118"/>
      <c r="AU5" s="118"/>
      <c r="AV5" s="118"/>
      <c r="AW5" s="118"/>
      <c r="AX5" s="119"/>
      <c r="AY5" s="118"/>
      <c r="AZ5" s="119"/>
      <c r="BA5" s="118"/>
      <c r="BB5" s="118"/>
      <c r="BC5" s="118"/>
      <c r="BD5" s="118"/>
      <c r="BE5" s="118"/>
      <c r="BF5" s="119"/>
      <c r="BG5" s="118"/>
      <c r="BH5" s="120" t="s">
        <v>164</v>
      </c>
    </row>
    <row r="6" spans="1:60" s="121" customFormat="1" ht="79.8" customHeight="1" thickBot="1">
      <c r="A6" s="116">
        <v>3</v>
      </c>
      <c r="B6" s="117" t="s">
        <v>159</v>
      </c>
      <c r="C6" s="118" t="s">
        <v>149</v>
      </c>
      <c r="D6" s="118" t="s">
        <v>174</v>
      </c>
      <c r="E6" s="118" t="s">
        <v>150</v>
      </c>
      <c r="F6" s="118" t="s">
        <v>151</v>
      </c>
      <c r="G6" s="118" t="s">
        <v>161</v>
      </c>
      <c r="H6" s="118" t="s">
        <v>150</v>
      </c>
      <c r="I6" s="118" t="s">
        <v>162</v>
      </c>
      <c r="J6" s="119" t="s">
        <v>165</v>
      </c>
      <c r="K6" s="119"/>
      <c r="L6" s="118" t="s">
        <v>154</v>
      </c>
      <c r="M6" s="119" t="s">
        <v>165</v>
      </c>
      <c r="N6" s="118" t="s">
        <v>121</v>
      </c>
      <c r="O6" s="118"/>
      <c r="P6" s="118" t="s">
        <v>155</v>
      </c>
      <c r="Q6" s="118" t="s">
        <v>155</v>
      </c>
      <c r="R6" s="118"/>
      <c r="S6" s="118" t="s">
        <v>155</v>
      </c>
      <c r="T6" s="118"/>
      <c r="U6" s="118"/>
      <c r="V6" s="119" t="s">
        <v>165</v>
      </c>
      <c r="W6" s="118" t="s">
        <v>156</v>
      </c>
      <c r="X6" s="119"/>
      <c r="Y6" s="118"/>
      <c r="Z6" s="118"/>
      <c r="AA6" s="118"/>
      <c r="AB6" s="118"/>
      <c r="AC6" s="118"/>
      <c r="AD6" s="118"/>
      <c r="AE6" s="118"/>
      <c r="AF6" s="118" t="s">
        <v>155</v>
      </c>
      <c r="AG6" s="119" t="s">
        <v>167</v>
      </c>
      <c r="AH6" s="118" t="s">
        <v>157</v>
      </c>
      <c r="AI6" s="119"/>
      <c r="AJ6" s="118"/>
      <c r="AK6" s="118"/>
      <c r="AL6" s="118"/>
      <c r="AM6" s="118"/>
      <c r="AN6" s="118"/>
      <c r="AO6" s="119"/>
      <c r="AP6" s="118" t="s">
        <v>154</v>
      </c>
      <c r="AQ6" s="119" t="s">
        <v>168</v>
      </c>
      <c r="AR6" s="118"/>
      <c r="AS6" s="118" t="s">
        <v>155</v>
      </c>
      <c r="AT6" s="118" t="s">
        <v>155</v>
      </c>
      <c r="AU6" s="118" t="s">
        <v>155</v>
      </c>
      <c r="AV6" s="118"/>
      <c r="AW6" s="118"/>
      <c r="AX6" s="119" t="s">
        <v>165</v>
      </c>
      <c r="AY6" s="118" t="s">
        <v>154</v>
      </c>
      <c r="AZ6" s="119" t="s">
        <v>165</v>
      </c>
      <c r="BA6" s="118" t="s">
        <v>155</v>
      </c>
      <c r="BB6" s="118"/>
      <c r="BC6" s="118"/>
      <c r="BD6" s="118" t="s">
        <v>155</v>
      </c>
      <c r="BE6" s="118"/>
      <c r="BF6" s="119"/>
      <c r="BG6" s="118" t="s">
        <v>169</v>
      </c>
      <c r="BH6" s="120" t="s">
        <v>165</v>
      </c>
    </row>
    <row r="7" spans="1:60">
      <c r="A7" s="43">
        <v>4</v>
      </c>
      <c r="BH7" s="44"/>
    </row>
    <row r="8" spans="1:60">
      <c r="A8" s="43">
        <v>5</v>
      </c>
      <c r="BH8" s="44"/>
    </row>
    <row r="9" spans="1:60" hidden="1">
      <c r="A9" s="43">
        <v>6</v>
      </c>
      <c r="BH9" s="44"/>
    </row>
    <row r="10" spans="1:60" hidden="1">
      <c r="A10" s="43">
        <v>7</v>
      </c>
      <c r="BH10" s="44"/>
    </row>
    <row r="11" spans="1:60" hidden="1">
      <c r="A11" s="43">
        <v>8</v>
      </c>
      <c r="BH11" s="44"/>
    </row>
    <row r="12" spans="1:60" hidden="1">
      <c r="A12" s="43">
        <v>9</v>
      </c>
      <c r="BH12" s="44"/>
    </row>
    <row r="13" spans="1:60" hidden="1">
      <c r="A13" s="43">
        <v>10</v>
      </c>
      <c r="BH13" s="44"/>
    </row>
    <row r="14" spans="1:60" hidden="1">
      <c r="A14" s="43">
        <v>11</v>
      </c>
      <c r="BH14" s="44"/>
    </row>
    <row r="15" spans="1:60" hidden="1">
      <c r="A15" s="43">
        <v>12</v>
      </c>
      <c r="BH15" s="44"/>
    </row>
    <row r="16" spans="1:60" hidden="1">
      <c r="A16" s="43">
        <v>13</v>
      </c>
      <c r="BH16" s="44"/>
    </row>
    <row r="17" spans="1:60" hidden="1">
      <c r="A17" s="43">
        <v>14</v>
      </c>
      <c r="BH17" s="44"/>
    </row>
    <row r="18" spans="1:60" hidden="1">
      <c r="A18" s="43">
        <v>15</v>
      </c>
      <c r="BH18" s="44"/>
    </row>
    <row r="19" spans="1:60" hidden="1">
      <c r="A19" s="43">
        <v>16</v>
      </c>
      <c r="N19">
        <f>I18</f>
        <v>0</v>
      </c>
      <c r="BH19" s="44"/>
    </row>
    <row r="20" spans="1:60" hidden="1">
      <c r="A20" s="43">
        <v>17</v>
      </c>
      <c r="BH20" s="44"/>
    </row>
    <row r="21" spans="1:60" hidden="1">
      <c r="A21" s="43">
        <v>18</v>
      </c>
      <c r="BH21" s="44"/>
    </row>
    <row r="22" spans="1:60" hidden="1">
      <c r="A22" s="43">
        <v>19</v>
      </c>
      <c r="BH22" s="44"/>
    </row>
    <row r="23" spans="1:60" hidden="1">
      <c r="A23" s="43">
        <v>20</v>
      </c>
      <c r="BH23" s="44"/>
    </row>
    <row r="24" spans="1:60" hidden="1">
      <c r="A24" s="43">
        <v>21</v>
      </c>
      <c r="BH24" s="44"/>
    </row>
    <row r="25" spans="1:60" hidden="1">
      <c r="A25" s="43">
        <v>22</v>
      </c>
      <c r="BH25" s="44"/>
    </row>
    <row r="26" spans="1:60" hidden="1">
      <c r="A26" s="43">
        <v>23</v>
      </c>
      <c r="BH26" s="44"/>
    </row>
    <row r="27" spans="1:60" hidden="1">
      <c r="A27" s="43">
        <v>24</v>
      </c>
      <c r="BH27" s="44"/>
    </row>
    <row r="28" spans="1:60" hidden="1">
      <c r="A28" s="43">
        <v>25</v>
      </c>
      <c r="BH28" s="44"/>
    </row>
    <row r="29" spans="1:60" hidden="1">
      <c r="A29" s="43">
        <v>26</v>
      </c>
      <c r="BH29" s="44"/>
    </row>
    <row r="30" spans="1:60" hidden="1">
      <c r="A30" s="43">
        <v>27</v>
      </c>
      <c r="BH30" s="44"/>
    </row>
    <row r="31" spans="1:60" hidden="1">
      <c r="A31" s="43">
        <v>28</v>
      </c>
      <c r="BH31" s="44"/>
    </row>
    <row r="32" spans="1:60" hidden="1">
      <c r="A32" s="43">
        <v>29</v>
      </c>
      <c r="BH32" s="44"/>
    </row>
    <row r="33" spans="1:60" hidden="1">
      <c r="A33" s="43">
        <v>30</v>
      </c>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0"/>
    </row>
    <row r="34" spans="1:60" hidden="1"/>
    <row r="35" spans="1:60" hidden="1"/>
    <row r="37" spans="1:60" ht="13.8" thickBot="1">
      <c r="A37" s="33" t="s">
        <v>122</v>
      </c>
    </row>
    <row r="38" spans="1:60">
      <c r="A38" s="78"/>
      <c r="B38" s="79" t="s">
        <v>85</v>
      </c>
      <c r="C38" s="79" t="s">
        <v>86</v>
      </c>
      <c r="D38" s="79" t="s">
        <v>88</v>
      </c>
      <c r="E38" s="79" t="s">
        <v>89</v>
      </c>
      <c r="F38" s="79" t="s">
        <v>90</v>
      </c>
      <c r="G38" s="79" t="s">
        <v>91</v>
      </c>
      <c r="H38" s="79" t="s">
        <v>92</v>
      </c>
      <c r="I38" s="79" t="s">
        <v>87</v>
      </c>
      <c r="J38" s="79" t="s">
        <v>93</v>
      </c>
      <c r="K38" s="79" t="s">
        <v>94</v>
      </c>
      <c r="L38" s="161" t="s">
        <v>97</v>
      </c>
      <c r="M38" s="162"/>
      <c r="N38" s="164" t="s">
        <v>99</v>
      </c>
      <c r="O38" s="164"/>
      <c r="P38" s="164"/>
      <c r="Q38" s="164"/>
      <c r="R38" s="164"/>
      <c r="S38" s="164"/>
      <c r="T38" s="164"/>
      <c r="U38" s="164"/>
      <c r="V38" s="164"/>
      <c r="W38" s="161" t="s">
        <v>98</v>
      </c>
      <c r="X38" s="162"/>
      <c r="Y38" s="164" t="s">
        <v>100</v>
      </c>
      <c r="Z38" s="164"/>
      <c r="AA38" s="164"/>
      <c r="AB38" s="164"/>
      <c r="AC38" s="164"/>
      <c r="AD38" s="164"/>
      <c r="AE38" s="164"/>
      <c r="AF38" s="164"/>
      <c r="AG38" s="164"/>
      <c r="AH38" s="161" t="s">
        <v>101</v>
      </c>
      <c r="AI38" s="162"/>
      <c r="AJ38" s="164" t="s">
        <v>102</v>
      </c>
      <c r="AK38" s="164"/>
      <c r="AL38" s="164"/>
      <c r="AM38" s="164"/>
      <c r="AN38" s="164"/>
      <c r="AO38" s="164"/>
      <c r="AP38" s="161" t="s">
        <v>103</v>
      </c>
      <c r="AQ38" s="162"/>
      <c r="AR38" s="164" t="s">
        <v>104</v>
      </c>
      <c r="AS38" s="164"/>
      <c r="AT38" s="164"/>
      <c r="AU38" s="164"/>
      <c r="AV38" s="164"/>
      <c r="AW38" s="164"/>
      <c r="AX38" s="164"/>
      <c r="AY38" s="161" t="s">
        <v>105</v>
      </c>
      <c r="AZ38" s="162"/>
      <c r="BA38" s="164" t="s">
        <v>106</v>
      </c>
      <c r="BB38" s="164"/>
      <c r="BC38" s="164"/>
      <c r="BD38" s="164"/>
      <c r="BE38" s="164"/>
      <c r="BF38" s="164"/>
      <c r="BG38" s="79" t="s">
        <v>107</v>
      </c>
      <c r="BH38" s="80" t="s">
        <v>108</v>
      </c>
    </row>
    <row r="39" spans="1:60" ht="16.2">
      <c r="A39" s="81">
        <v>1</v>
      </c>
      <c r="B39" s="82"/>
      <c r="C39" s="83">
        <f>COUNTIF(C$4:C33,"１．女性")</f>
        <v>2</v>
      </c>
      <c r="D39" s="83">
        <f>COUNTIF(D$4:D33,"１．ほとんど知っている")</f>
        <v>0</v>
      </c>
      <c r="E39" s="83">
        <f>COUNTIF(E$4:E33,"１．ほとんど知っている")</f>
        <v>1</v>
      </c>
      <c r="F39" s="83">
        <f>COUNTIF(F$4:F33,"１．ほとんど知っている")</f>
        <v>0</v>
      </c>
      <c r="G39" s="83">
        <f>COUNTIF(G$4:G33,"１．ほとんど知っている")</f>
        <v>2</v>
      </c>
      <c r="H39" s="83">
        <f>COUNTIF(H$4:H33,"１．ほとんど知っている")</f>
        <v>0</v>
      </c>
      <c r="I39" s="83">
        <f>COUNTIF(I$4:I33,"１．言葉も内容も知っている")</f>
        <v>1</v>
      </c>
      <c r="J39" s="84"/>
      <c r="K39" s="84"/>
      <c r="L39" s="83">
        <f>COUNTIF(L$4:L33,"１．はい")</f>
        <v>2</v>
      </c>
      <c r="M39" s="85"/>
      <c r="N39" s="83">
        <f>COUNTIF(N$4:N33,"〇")</f>
        <v>0</v>
      </c>
      <c r="O39" s="83">
        <f>COUNTIF(O$4:O33,"〇")</f>
        <v>1</v>
      </c>
      <c r="P39" s="83">
        <f>COUNTIF(P$4:P33,"〇")</f>
        <v>2</v>
      </c>
      <c r="Q39" s="83">
        <f>COUNTIF(Q$4:Q33,"〇")</f>
        <v>1</v>
      </c>
      <c r="R39" s="83">
        <f>COUNTIF(R$4:R33,"〇")</f>
        <v>0</v>
      </c>
      <c r="S39" s="83">
        <f>COUNTIF(S$4:S33,"〇")</f>
        <v>1</v>
      </c>
      <c r="T39" s="83">
        <f>COUNTIF(T$4:T33,"〇")</f>
        <v>0</v>
      </c>
      <c r="U39" s="83">
        <f>COUNTIF(U$4:U33,"〇")</f>
        <v>0</v>
      </c>
      <c r="V39" s="84"/>
      <c r="W39" s="83">
        <f>COUNTIF(W$4:W33,"１．はい")</f>
        <v>1</v>
      </c>
      <c r="X39" s="84"/>
      <c r="Y39" s="83">
        <f>COUNTIF(Y$4:Y33,"〇")</f>
        <v>1</v>
      </c>
      <c r="Z39" s="83">
        <f>COUNTIF(Z$4:Z33,"〇")</f>
        <v>1</v>
      </c>
      <c r="AA39" s="83">
        <f>COUNTIF(AA$4:AA33,"〇")</f>
        <v>0</v>
      </c>
      <c r="AB39" s="83">
        <f>COUNTIF(AB$4:AB33,"〇")</f>
        <v>0</v>
      </c>
      <c r="AC39" s="83">
        <f>COUNTIF(AC$4:AC33,"〇")</f>
        <v>0</v>
      </c>
      <c r="AD39" s="83">
        <f>COUNTIF(AD$4:AD33,"〇")</f>
        <v>1</v>
      </c>
      <c r="AE39" s="83">
        <f>COUNTIF(AE$4:AE33,"〇")</f>
        <v>0</v>
      </c>
      <c r="AF39" s="83">
        <f>COUNTIF(AF$4:AF33,"〇")</f>
        <v>1</v>
      </c>
      <c r="AG39" s="84"/>
      <c r="AH39" s="83">
        <f>COUNTIF(AH$4:AH33,"１．はい")</f>
        <v>0</v>
      </c>
      <c r="AI39" s="84"/>
      <c r="AJ39" s="83">
        <f>COUNTIF(AJ$4:AJ33,"〇")</f>
        <v>0</v>
      </c>
      <c r="AK39" s="83">
        <f>COUNTIF(AK$4:AK33,"〇")</f>
        <v>0</v>
      </c>
      <c r="AL39" s="83">
        <f>COUNTIF(AL$4:AL33,"〇")</f>
        <v>0</v>
      </c>
      <c r="AM39" s="83">
        <f>COUNTIF(AM$4:AM33,"〇")</f>
        <v>1</v>
      </c>
      <c r="AN39" s="83">
        <f>COUNTIF(AN$4:AN33,"〇")</f>
        <v>0</v>
      </c>
      <c r="AO39" s="84"/>
      <c r="AP39" s="83">
        <f>COUNTIF(AP$4:AP33,"１．はい")</f>
        <v>1</v>
      </c>
      <c r="AQ39" s="84"/>
      <c r="AR39" s="83">
        <f>COUNTIF(AR$4:AR33,"〇")</f>
        <v>0</v>
      </c>
      <c r="AS39" s="83">
        <f>COUNTIF(AS$4:AS33,"〇")</f>
        <v>1</v>
      </c>
      <c r="AT39" s="83">
        <f>COUNTIF(AT$4:AT33,"〇")</f>
        <v>1</v>
      </c>
      <c r="AU39" s="83">
        <f>COUNTIF(AU$4:AU33,"〇")</f>
        <v>2</v>
      </c>
      <c r="AV39" s="83">
        <f>COUNTIF(AV$4:AV33,"〇")</f>
        <v>0</v>
      </c>
      <c r="AW39" s="83">
        <f>COUNTIF(AW$4:AW33,"〇")</f>
        <v>0</v>
      </c>
      <c r="AX39" s="84"/>
      <c r="AY39" s="83">
        <f>COUNTIF(AY$4:AY33,"１．はい")</f>
        <v>1</v>
      </c>
      <c r="AZ39" s="84"/>
      <c r="BA39" s="83">
        <f>COUNTIF(BA$4:BA33,"〇")</f>
        <v>2</v>
      </c>
      <c r="BB39" s="83">
        <f>COUNTIF(BB$4:BB33,"〇")</f>
        <v>0</v>
      </c>
      <c r="BC39" s="83">
        <f>COUNTIF(BC$4:BC33,"〇")</f>
        <v>0</v>
      </c>
      <c r="BD39" s="83">
        <f>COUNTIF(BD$4:BD33,"〇")</f>
        <v>1</v>
      </c>
      <c r="BE39" s="83">
        <f>COUNTIF(BE$4:BE33,"〇")</f>
        <v>0</v>
      </c>
      <c r="BF39" s="84"/>
      <c r="BG39" s="83">
        <f>COUNTIF(BG$4:BG33,"１．月経")</f>
        <v>1</v>
      </c>
      <c r="BH39" s="86"/>
    </row>
    <row r="40" spans="1:60" ht="16.2">
      <c r="A40" s="87">
        <v>2</v>
      </c>
      <c r="B40" s="88"/>
      <c r="C40" s="89">
        <f>COUNTIF(C$4:C33,"２．男性")</f>
        <v>1</v>
      </c>
      <c r="D40" s="89">
        <f>COUNTIF(D$4:D33,"２．半分程度知っているものがある")</f>
        <v>2</v>
      </c>
      <c r="E40" s="89">
        <f>COUNTIF(E$4:E33,"２．半分程度知っているものがある")</f>
        <v>1</v>
      </c>
      <c r="F40" s="89">
        <f>COUNTIF(F$4:F33,"２．半分程度知っているものがある")</f>
        <v>0</v>
      </c>
      <c r="G40" s="89">
        <f>COUNTIF(G$4:G33,"２．半分程度知っているものがある")</f>
        <v>1</v>
      </c>
      <c r="H40" s="89">
        <f>COUNTIF(H$4:H33,"２．半分程度知っているものがある")</f>
        <v>2</v>
      </c>
      <c r="I40" s="89">
        <f>COUNTIF(I$4:I33,"２．言葉は聞いたことがあるが内容は知らない")</f>
        <v>1</v>
      </c>
      <c r="J40" s="90"/>
      <c r="K40" s="90"/>
      <c r="L40" s="89">
        <f>COUNTIF(L$4:L33,"２．いいえ")</f>
        <v>0</v>
      </c>
      <c r="M40" s="91"/>
      <c r="N40" s="90"/>
      <c r="O40" s="90"/>
      <c r="P40" s="90"/>
      <c r="Q40" s="90"/>
      <c r="R40" s="90"/>
      <c r="S40" s="90"/>
      <c r="T40" s="90"/>
      <c r="U40" s="90"/>
      <c r="V40" s="90"/>
      <c r="W40" s="89">
        <f>COUNTIF(W$4:W33,"２．いいえ")</f>
        <v>1</v>
      </c>
      <c r="X40" s="90"/>
      <c r="Y40" s="90"/>
      <c r="Z40" s="90"/>
      <c r="AA40" s="90"/>
      <c r="AB40" s="90"/>
      <c r="AC40" s="90"/>
      <c r="AD40" s="90"/>
      <c r="AE40" s="90"/>
      <c r="AF40" s="90"/>
      <c r="AG40" s="90"/>
      <c r="AH40" s="89">
        <f>COUNTIF(AH$4:AH33,"２．いいえ")</f>
        <v>1</v>
      </c>
      <c r="AI40" s="90"/>
      <c r="AJ40" s="90"/>
      <c r="AK40" s="90"/>
      <c r="AL40" s="90"/>
      <c r="AM40" s="90"/>
      <c r="AN40" s="90"/>
      <c r="AO40" s="90"/>
      <c r="AP40" s="89">
        <f>COUNTIF(AP$4:AP33,"２．いいえ")</f>
        <v>1</v>
      </c>
      <c r="AQ40" s="90"/>
      <c r="AR40" s="90"/>
      <c r="AS40" s="90"/>
      <c r="AT40" s="90"/>
      <c r="AU40" s="90"/>
      <c r="AV40" s="90"/>
      <c r="AW40" s="90"/>
      <c r="AX40" s="90"/>
      <c r="AY40" s="89">
        <f>COUNTIF(AY$4:AY33,"２．いいえ")</f>
        <v>0</v>
      </c>
      <c r="AZ40" s="90"/>
      <c r="BA40" s="90"/>
      <c r="BB40" s="90"/>
      <c r="BC40" s="90"/>
      <c r="BD40" s="90"/>
      <c r="BE40" s="90"/>
      <c r="BF40" s="90"/>
      <c r="BG40" s="89">
        <f>COUNTIF(BG$4:BG33,"２．妊娠・不妊")</f>
        <v>0</v>
      </c>
      <c r="BH40" s="92"/>
    </row>
    <row r="41" spans="1:60" ht="16.2">
      <c r="A41" s="87">
        <v>3</v>
      </c>
      <c r="B41" s="88"/>
      <c r="C41" s="89">
        <f>COUNTIF(C$4:C33,"３．回答しない")</f>
        <v>0</v>
      </c>
      <c r="D41" s="89">
        <f>COUNTIF(D$4:D33,"３．少し知っているものがある")</f>
        <v>1</v>
      </c>
      <c r="E41" s="89">
        <f>COUNTIF(E$4:E33,"３．少し知っているものがある")</f>
        <v>0</v>
      </c>
      <c r="F41" s="89">
        <f>COUNTIF(F$4:F33,"３．少し知っているものがある")</f>
        <v>3</v>
      </c>
      <c r="G41" s="89">
        <f>COUNTIF(G$4:G33,"３．少し知っているものがある")</f>
        <v>0</v>
      </c>
      <c r="H41" s="89">
        <f>COUNTIF(H$4:H33,"３．少し知っているものがある")</f>
        <v>0</v>
      </c>
      <c r="I41" s="89">
        <f>COUNTIF(I$4:I33,"３．知らない")</f>
        <v>1</v>
      </c>
      <c r="J41" s="90"/>
      <c r="K41" s="90"/>
      <c r="L41" s="89">
        <f>COUNTIF(L$4:L33,"３．回答しない")</f>
        <v>0</v>
      </c>
      <c r="M41" s="91"/>
      <c r="N41" s="90"/>
      <c r="O41" s="90"/>
      <c r="P41" s="90"/>
      <c r="Q41" s="90"/>
      <c r="R41" s="90"/>
      <c r="S41" s="90"/>
      <c r="T41" s="90"/>
      <c r="U41" s="90"/>
      <c r="V41" s="90"/>
      <c r="W41" s="89">
        <f>COUNTIF(W$4:W33,"３．回答しない")</f>
        <v>0</v>
      </c>
      <c r="X41" s="90"/>
      <c r="Y41" s="90"/>
      <c r="Z41" s="90"/>
      <c r="AA41" s="90"/>
      <c r="AB41" s="90"/>
      <c r="AC41" s="90"/>
      <c r="AD41" s="90"/>
      <c r="AE41" s="90"/>
      <c r="AF41" s="90"/>
      <c r="AG41" s="90"/>
      <c r="AH41" s="89">
        <f>COUNTIF(AH$4:AH33,"３．回答しない")</f>
        <v>1</v>
      </c>
      <c r="AI41" s="90"/>
      <c r="AJ41" s="90"/>
      <c r="AK41" s="90"/>
      <c r="AL41" s="90"/>
      <c r="AM41" s="90"/>
      <c r="AN41" s="90"/>
      <c r="AO41" s="90"/>
      <c r="AP41" s="89">
        <f>COUNTIF(AP$4:AP33,"３．回答しない")</f>
        <v>0</v>
      </c>
      <c r="AQ41" s="90"/>
      <c r="AR41" s="90"/>
      <c r="AS41" s="90"/>
      <c r="AT41" s="90"/>
      <c r="AU41" s="90"/>
      <c r="AV41" s="90"/>
      <c r="AW41" s="90"/>
      <c r="AX41" s="90"/>
      <c r="AY41" s="89">
        <f>COUNTIF(AY$4:AY33,"３．回答しない")</f>
        <v>1</v>
      </c>
      <c r="AZ41" s="90"/>
      <c r="BA41" s="90"/>
      <c r="BB41" s="90"/>
      <c r="BC41" s="90"/>
      <c r="BD41" s="90"/>
      <c r="BE41" s="90"/>
      <c r="BF41" s="90"/>
      <c r="BG41" s="89">
        <f>COUNTIF(BG$4:BG33,"３．産後の不調")</f>
        <v>0</v>
      </c>
      <c r="BH41" s="92"/>
    </row>
    <row r="42" spans="1:60" ht="16.2">
      <c r="A42" s="87">
        <v>4</v>
      </c>
      <c r="B42" s="88"/>
      <c r="C42" s="90"/>
      <c r="D42" s="89">
        <f>COUNTIF(D$4:D36,"４．全て知らない")</f>
        <v>0</v>
      </c>
      <c r="E42" s="89">
        <f>COUNTIF(E$4:E36,"４．全て知らない")</f>
        <v>1</v>
      </c>
      <c r="F42" s="89">
        <f>COUNTIF(F$4:F36,"４．全て知らない")</f>
        <v>0</v>
      </c>
      <c r="G42" s="89">
        <f>COUNTIF(G$4:G36,"４．全て知らない")</f>
        <v>0</v>
      </c>
      <c r="H42" s="89">
        <f>COUNTIF(H$4:H36,"４．全て知らない")</f>
        <v>1</v>
      </c>
      <c r="I42" s="90"/>
      <c r="J42" s="90"/>
      <c r="K42" s="90"/>
      <c r="L42" s="90"/>
      <c r="M42" s="90"/>
      <c r="N42" s="90"/>
      <c r="O42" s="90"/>
      <c r="P42" s="90"/>
      <c r="Q42" s="90"/>
      <c r="R42" s="90"/>
      <c r="S42" s="90"/>
      <c r="T42" s="90"/>
      <c r="U42" s="90"/>
      <c r="V42" s="90"/>
      <c r="W42" s="90"/>
      <c r="X42" s="90"/>
      <c r="Y42" s="90"/>
      <c r="Z42" s="90"/>
      <c r="AA42" s="90"/>
      <c r="AB42" s="90"/>
      <c r="AC42" s="90"/>
      <c r="AD42" s="90"/>
      <c r="AE42" s="90"/>
      <c r="AF42" s="90"/>
      <c r="AG42" s="90"/>
      <c r="AH42" s="90"/>
      <c r="AI42" s="90"/>
      <c r="AJ42" s="90"/>
      <c r="AK42" s="90"/>
      <c r="AL42" s="90"/>
      <c r="AM42" s="90"/>
      <c r="AN42" s="90"/>
      <c r="AO42" s="90"/>
      <c r="AP42" s="90"/>
      <c r="AQ42" s="90"/>
      <c r="AR42" s="90"/>
      <c r="AS42" s="90"/>
      <c r="AT42" s="90"/>
      <c r="AU42" s="90"/>
      <c r="AV42" s="90"/>
      <c r="AW42" s="90"/>
      <c r="AX42" s="90"/>
      <c r="AY42" s="90"/>
      <c r="AZ42" s="90"/>
      <c r="BA42" s="90"/>
      <c r="BB42" s="90"/>
      <c r="BC42" s="90"/>
      <c r="BD42" s="90"/>
      <c r="BE42" s="90"/>
      <c r="BF42" s="90"/>
      <c r="BG42" s="89">
        <f>COUNTIF(BG$4:BG36,"４．更年期")</f>
        <v>0</v>
      </c>
      <c r="BH42" s="92"/>
    </row>
    <row r="43" spans="1:60" ht="16.2">
      <c r="A43" s="87">
        <v>5</v>
      </c>
      <c r="B43" s="88"/>
      <c r="C43" s="90"/>
      <c r="D43" s="90"/>
      <c r="E43" s="90"/>
      <c r="F43" s="90"/>
      <c r="G43" s="90"/>
      <c r="H43" s="90"/>
      <c r="I43" s="90"/>
      <c r="J43" s="90"/>
      <c r="K43" s="90"/>
      <c r="L43" s="90"/>
      <c r="M43" s="90"/>
      <c r="N43" s="90"/>
      <c r="O43" s="90"/>
      <c r="P43" s="90"/>
      <c r="Q43" s="90"/>
      <c r="R43" s="90"/>
      <c r="S43" s="90"/>
      <c r="T43" s="90"/>
      <c r="U43" s="90"/>
      <c r="V43" s="90"/>
      <c r="W43" s="90"/>
      <c r="X43" s="90"/>
      <c r="Y43" s="90"/>
      <c r="Z43" s="90"/>
      <c r="AA43" s="90"/>
      <c r="AB43" s="90"/>
      <c r="AC43" s="90"/>
      <c r="AD43" s="90"/>
      <c r="AE43" s="90"/>
      <c r="AF43" s="90"/>
      <c r="AG43" s="90"/>
      <c r="AH43" s="90"/>
      <c r="AI43" s="90"/>
      <c r="AJ43" s="90"/>
      <c r="AK43" s="90"/>
      <c r="AL43" s="90"/>
      <c r="AM43" s="90"/>
      <c r="AN43" s="90"/>
      <c r="AO43" s="90"/>
      <c r="AP43" s="90"/>
      <c r="AQ43" s="90"/>
      <c r="AR43" s="90"/>
      <c r="AS43" s="90"/>
      <c r="AT43" s="90"/>
      <c r="AU43" s="90"/>
      <c r="AV43" s="90"/>
      <c r="AW43" s="90"/>
      <c r="AX43" s="90"/>
      <c r="AY43" s="90"/>
      <c r="AZ43" s="90"/>
      <c r="BA43" s="90"/>
      <c r="BB43" s="90"/>
      <c r="BC43" s="90"/>
      <c r="BD43" s="90"/>
      <c r="BE43" s="90"/>
      <c r="BF43" s="90"/>
      <c r="BG43" s="89">
        <f>COUNTIF(BG$4:BG37,"５．婦人科系疾患")</f>
        <v>1</v>
      </c>
      <c r="BH43" s="92"/>
    </row>
    <row r="44" spans="1:60" ht="16.2">
      <c r="A44" s="87">
        <v>6</v>
      </c>
      <c r="B44" s="88"/>
      <c r="C44" s="90"/>
      <c r="D44" s="90"/>
      <c r="E44" s="90"/>
      <c r="F44" s="90"/>
      <c r="G44" s="90"/>
      <c r="H44" s="90"/>
      <c r="I44" s="90"/>
      <c r="J44" s="90"/>
      <c r="K44" s="90"/>
      <c r="L44" s="90"/>
      <c r="M44" s="90"/>
      <c r="N44" s="90"/>
      <c r="O44" s="90"/>
      <c r="P44" s="90"/>
      <c r="Q44" s="90"/>
      <c r="R44" s="90"/>
      <c r="S44" s="90"/>
      <c r="T44" s="90"/>
      <c r="U44" s="90"/>
      <c r="V44" s="90"/>
      <c r="W44" s="90"/>
      <c r="X44" s="90"/>
      <c r="Y44" s="90"/>
      <c r="Z44" s="90"/>
      <c r="AA44" s="90"/>
      <c r="AB44" s="90"/>
      <c r="AC44" s="90"/>
      <c r="AD44" s="90"/>
      <c r="AE44" s="90"/>
      <c r="AF44" s="90"/>
      <c r="AG44" s="90"/>
      <c r="AH44" s="90"/>
      <c r="AI44" s="90"/>
      <c r="AJ44" s="90"/>
      <c r="AK44" s="90"/>
      <c r="AL44" s="90"/>
      <c r="AM44" s="90"/>
      <c r="AN44" s="90"/>
      <c r="AO44" s="90"/>
      <c r="AP44" s="90"/>
      <c r="AQ44" s="90"/>
      <c r="AR44" s="90"/>
      <c r="AS44" s="90"/>
      <c r="AT44" s="90"/>
      <c r="AU44" s="90"/>
      <c r="AV44" s="90"/>
      <c r="AW44" s="90"/>
      <c r="AX44" s="90"/>
      <c r="AY44" s="90"/>
      <c r="AZ44" s="90"/>
      <c r="BA44" s="90"/>
      <c r="BB44" s="90"/>
      <c r="BC44" s="90"/>
      <c r="BD44" s="90"/>
      <c r="BE44" s="90"/>
      <c r="BF44" s="90"/>
      <c r="BG44" s="89">
        <f>COUNTIF(BG$4:BG38,"６．ヘルスリテラシー")</f>
        <v>0</v>
      </c>
      <c r="BH44" s="92"/>
    </row>
    <row r="45" spans="1:60" ht="16.8" thickBot="1">
      <c r="A45" s="93">
        <v>7</v>
      </c>
      <c r="B45" s="94"/>
      <c r="C45" s="95"/>
      <c r="D45" s="95"/>
      <c r="E45" s="95"/>
      <c r="F45" s="95"/>
      <c r="G45" s="95"/>
      <c r="H45" s="95"/>
      <c r="I45" s="95"/>
      <c r="J45" s="95"/>
      <c r="K45" s="95"/>
      <c r="L45" s="95"/>
      <c r="M45" s="95"/>
      <c r="N45" s="95"/>
      <c r="O45" s="95"/>
      <c r="P45" s="95"/>
      <c r="Q45" s="95"/>
      <c r="R45" s="95"/>
      <c r="S45" s="95"/>
      <c r="T45" s="95"/>
      <c r="U45" s="95"/>
      <c r="V45" s="95"/>
      <c r="W45" s="95"/>
      <c r="X45" s="95"/>
      <c r="Y45" s="95"/>
      <c r="Z45" s="95"/>
      <c r="AA45" s="95"/>
      <c r="AB45" s="95"/>
      <c r="AC45" s="95"/>
      <c r="AD45" s="95"/>
      <c r="AE45" s="95"/>
      <c r="AF45" s="95"/>
      <c r="AG45" s="95"/>
      <c r="AH45" s="95"/>
      <c r="AI45" s="95"/>
      <c r="AJ45" s="95"/>
      <c r="AK45" s="95"/>
      <c r="AL45" s="95"/>
      <c r="AM45" s="95"/>
      <c r="AN45" s="95"/>
      <c r="AO45" s="95"/>
      <c r="AP45" s="95"/>
      <c r="AQ45" s="95"/>
      <c r="AR45" s="95"/>
      <c r="AS45" s="95"/>
      <c r="AT45" s="95"/>
      <c r="AU45" s="95"/>
      <c r="AV45" s="95"/>
      <c r="AW45" s="95"/>
      <c r="AX45" s="95"/>
      <c r="AY45" s="95"/>
      <c r="AZ45" s="95"/>
      <c r="BA45" s="95"/>
      <c r="BB45" s="95"/>
      <c r="BC45" s="95"/>
      <c r="BD45" s="95"/>
      <c r="BE45" s="95"/>
      <c r="BF45" s="95"/>
      <c r="BG45" s="96">
        <f>COUNTIF(BG$4:BG39,"７．特に希望はない")</f>
        <v>0</v>
      </c>
      <c r="BH45" s="97"/>
    </row>
  </sheetData>
  <autoFilter ref="A3:BH33" xr:uid="{00000000-0009-0000-0000-000002000000}">
    <filterColumn colId="13" showButton="0"/>
    <filterColumn colId="14" showButton="0"/>
    <filterColumn colId="15" showButton="0"/>
    <filterColumn colId="16" showButton="0"/>
    <filterColumn colId="17" showButton="0"/>
    <filterColumn colId="18" showButton="0"/>
    <filterColumn colId="19" showButton="0"/>
    <filterColumn colId="20"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5" showButton="0"/>
    <filterColumn colId="36" showButton="0"/>
    <filterColumn colId="37" showButton="0"/>
    <filterColumn colId="38" showButton="0"/>
    <filterColumn colId="39" showButton="0"/>
    <filterColumn colId="43" showButton="0"/>
    <filterColumn colId="44" showButton="0"/>
    <filterColumn colId="45" showButton="0"/>
    <filterColumn colId="46" showButton="0"/>
    <filterColumn colId="47" showButton="0"/>
    <filterColumn colId="48" showButton="0"/>
    <filterColumn colId="52" showButton="0"/>
    <filterColumn colId="53" showButton="0"/>
    <filterColumn colId="54" showButton="0"/>
    <filterColumn colId="55" showButton="0"/>
    <filterColumn colId="56" showButton="0"/>
  </autoFilter>
  <mergeCells count="20">
    <mergeCell ref="AJ38:AO38"/>
    <mergeCell ref="AR38:AX38"/>
    <mergeCell ref="BA38:BF38"/>
    <mergeCell ref="AP38:AQ38"/>
    <mergeCell ref="AY38:AZ38"/>
    <mergeCell ref="AJ3:AO3"/>
    <mergeCell ref="AR3:AX3"/>
    <mergeCell ref="BA3:BF3"/>
    <mergeCell ref="N3:V3"/>
    <mergeCell ref="AP3:AQ3"/>
    <mergeCell ref="AY3:AZ3"/>
    <mergeCell ref="L3:M3"/>
    <mergeCell ref="L38:M38"/>
    <mergeCell ref="W3:X3"/>
    <mergeCell ref="W38:X38"/>
    <mergeCell ref="AH3:AI3"/>
    <mergeCell ref="AH38:AI38"/>
    <mergeCell ref="Y3:AG3"/>
    <mergeCell ref="N38:V38"/>
    <mergeCell ref="Y38:AG38"/>
  </mergeCells>
  <phoneticPr fontId="8"/>
  <dataValidations count="6">
    <dataValidation type="list" allowBlank="1" showInputMessage="1" showErrorMessage="1" sqref="C4:C6" xr:uid="{00000000-0002-0000-0200-000000000000}">
      <formula1>"１．女性,２．男性,３．回答しない"</formula1>
    </dataValidation>
    <dataValidation type="list" allowBlank="1" showInputMessage="1" showErrorMessage="1" sqref="D4:H6" xr:uid="{00000000-0002-0000-0200-000001000000}">
      <formula1>"１．ほとんど知っている,２．半分程度知っているものがある,３．少し知っているものがある,４．全て知らない"</formula1>
    </dataValidation>
    <dataValidation type="list" allowBlank="1" showInputMessage="1" showErrorMessage="1" sqref="I4:I6" xr:uid="{00000000-0002-0000-0200-000002000000}">
      <formula1>"１．言葉も内容も知っている,２．言葉は聞いたことがあるが内容は知らない,３．知らない"</formula1>
    </dataValidation>
    <dataValidation type="list" allowBlank="1" showInputMessage="1" showErrorMessage="1" sqref="AH4:AH6 W4:W6 L4:L6 AY4:AY6 AP4:AP6" xr:uid="{00000000-0002-0000-0200-000003000000}">
      <formula1>"１．はい,２．いいえ,３．回答しない"</formula1>
    </dataValidation>
    <dataValidation type="list" allowBlank="1" showInputMessage="1" showErrorMessage="1" sqref="Y4:AF6 AJ4:AN6 AR4:AW6 BA4:BE6 N4:U6" xr:uid="{00000000-0002-0000-0200-000004000000}">
      <formula1>"　,〇"</formula1>
    </dataValidation>
    <dataValidation type="list" allowBlank="1" showInputMessage="1" showErrorMessage="1" sqref="BG4:BG6" xr:uid="{00000000-0002-0000-0200-000005000000}">
      <formula1>"１．月経,２．妊娠・不妊,３．産後の不調,４．更年期,５．婦人科系疾患,６．ヘルスリテラシー,７．特に希望はない"</formula1>
    </dataValidation>
  </dataValidations>
  <pageMargins left="0.7" right="0.7" top="0.75" bottom="0.75" header="0.3" footer="0.3"/>
  <pageSetup paperSize="9" orientation="portrait" r:id="rId1"/>
  <headerFooter>
    <oddHeader>&amp;R&amp;10【フェムテック導入による職場環境の整備等奨励金】</oddHeader>
  </headerFooter>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000"/>
    <pageSetUpPr fitToPage="1"/>
  </sheetPr>
  <dimension ref="A1:N269"/>
  <sheetViews>
    <sheetView showGridLines="0" showRuler="0" view="pageBreakPreview" zoomScale="70" zoomScaleNormal="90" zoomScaleSheetLayoutView="70" zoomScalePageLayoutView="70" workbookViewId="0">
      <selection activeCell="AA116" sqref="Z110:AA116"/>
    </sheetView>
  </sheetViews>
  <sheetFormatPr defaultColWidth="9.109375" defaultRowHeight="13.2"/>
  <cols>
    <col min="1" max="1" width="2.21875" customWidth="1"/>
    <col min="2" max="2" width="7" customWidth="1"/>
    <col min="3" max="11" width="8" customWidth="1"/>
    <col min="12" max="12" width="10.77734375" customWidth="1"/>
    <col min="13" max="13" width="13.77734375" customWidth="1"/>
    <col min="14" max="14" width="9.109375" style="105"/>
  </cols>
  <sheetData>
    <row r="1" spans="2:14" ht="53.4" customHeight="1">
      <c r="B1" s="133" t="s">
        <v>131</v>
      </c>
    </row>
    <row r="2" spans="2:14" ht="16.5" customHeight="1">
      <c r="I2" s="15" t="s">
        <v>5</v>
      </c>
      <c r="J2" s="194" t="s">
        <v>190</v>
      </c>
      <c r="K2" s="195"/>
      <c r="L2" s="195"/>
      <c r="M2" s="195"/>
      <c r="N2" s="105" t="s">
        <v>0</v>
      </c>
    </row>
    <row r="3" spans="2:14" ht="16.5" customHeight="1">
      <c r="C3" s="130"/>
      <c r="D3" s="131" t="s">
        <v>219</v>
      </c>
      <c r="E3" s="110">
        <v>6</v>
      </c>
      <c r="F3" s="1" t="s">
        <v>228</v>
      </c>
      <c r="G3" s="2"/>
      <c r="H3" s="2"/>
      <c r="I3" s="2"/>
      <c r="J3" s="2"/>
    </row>
    <row r="4" spans="2:14" ht="16.5" customHeight="1">
      <c r="C4" s="199" t="s">
        <v>230</v>
      </c>
      <c r="D4" s="199"/>
      <c r="E4" s="110">
        <v>3</v>
      </c>
      <c r="F4" s="1" t="s">
        <v>228</v>
      </c>
      <c r="G4" s="2"/>
      <c r="H4" s="2"/>
      <c r="I4" s="2"/>
      <c r="J4" s="2"/>
    </row>
    <row r="5" spans="2:14" ht="16.5" customHeight="1">
      <c r="B5" s="200" t="s">
        <v>231</v>
      </c>
      <c r="C5" s="200"/>
      <c r="D5" s="200"/>
      <c r="E5" s="111">
        <v>2</v>
      </c>
      <c r="F5" s="1" t="s">
        <v>229</v>
      </c>
      <c r="G5" s="2"/>
      <c r="H5" s="2"/>
      <c r="I5" s="49"/>
      <c r="J5" s="2"/>
      <c r="K5" s="50" t="s">
        <v>123</v>
      </c>
      <c r="L5" s="198" t="s">
        <v>191</v>
      </c>
      <c r="M5" s="198"/>
    </row>
    <row r="6" spans="2:14" ht="16.5" customHeight="1">
      <c r="C6" s="4"/>
      <c r="D6" s="132" t="s">
        <v>220</v>
      </c>
      <c r="E6" s="13">
        <f>E4/E3*100</f>
        <v>50</v>
      </c>
      <c r="F6" s="4" t="s">
        <v>1</v>
      </c>
      <c r="G6" s="2"/>
      <c r="H6" s="2"/>
      <c r="I6" s="2"/>
      <c r="J6" s="2"/>
    </row>
    <row r="7" spans="2:14" ht="12" customHeight="1"/>
    <row r="8" spans="2:14" ht="16.2" customHeight="1">
      <c r="B8" s="16"/>
      <c r="C8" s="16"/>
      <c r="D8" s="16"/>
      <c r="E8" s="16"/>
      <c r="F8" s="16"/>
      <c r="G8" s="16"/>
      <c r="H8" s="16"/>
      <c r="I8" s="16"/>
      <c r="J8" s="16"/>
      <c r="K8" s="16"/>
      <c r="L8" s="20" t="s">
        <v>2</v>
      </c>
      <c r="M8" s="20" t="s">
        <v>3</v>
      </c>
    </row>
    <row r="9" spans="2:14" ht="9" customHeight="1">
      <c r="B9" s="16"/>
      <c r="C9" s="16"/>
      <c r="D9" s="16"/>
      <c r="E9" s="16"/>
      <c r="F9" s="16"/>
      <c r="G9" s="16"/>
      <c r="H9" s="16"/>
      <c r="I9" s="16"/>
      <c r="J9" s="16"/>
      <c r="K9" s="16"/>
      <c r="L9" s="21"/>
      <c r="M9" s="21"/>
    </row>
    <row r="10" spans="2:14" ht="16.5" customHeight="1">
      <c r="B10" s="26" t="s">
        <v>6</v>
      </c>
      <c r="C10" s="26"/>
      <c r="D10" s="26"/>
      <c r="E10" s="26"/>
      <c r="F10" s="26"/>
      <c r="G10" s="26"/>
      <c r="H10" s="26"/>
      <c r="I10" s="26"/>
      <c r="J10" s="26"/>
      <c r="K10" s="19"/>
      <c r="L10" s="19"/>
      <c r="M10" s="19"/>
    </row>
    <row r="11" spans="2:14" ht="34.799999999999997" customHeight="1">
      <c r="B11" s="190" t="s">
        <v>7</v>
      </c>
      <c r="C11" s="190"/>
      <c r="D11" s="190"/>
      <c r="E11" s="190"/>
      <c r="F11" s="190"/>
      <c r="G11" s="190"/>
      <c r="H11" s="190"/>
      <c r="I11" s="190"/>
      <c r="J11" s="190"/>
      <c r="K11" s="190"/>
      <c r="L11" s="190"/>
      <c r="M11" s="190"/>
    </row>
    <row r="12" spans="2:14" ht="16.5" customHeight="1">
      <c r="C12" s="55" t="s">
        <v>73</v>
      </c>
      <c r="D12" s="112" t="s">
        <v>176</v>
      </c>
      <c r="E12" s="56"/>
      <c r="F12" s="56"/>
      <c r="G12" s="56"/>
      <c r="H12" s="56"/>
      <c r="I12" s="56"/>
      <c r="J12" s="56"/>
      <c r="K12" s="57"/>
      <c r="L12" s="114">
        <v>2</v>
      </c>
      <c r="M12" s="27">
        <f>L12/$E$4</f>
        <v>0.66666666666666663</v>
      </c>
    </row>
    <row r="13" spans="2:14" ht="16.5" customHeight="1">
      <c r="C13" s="58" t="s">
        <v>74</v>
      </c>
      <c r="D13" s="113" t="s">
        <v>177</v>
      </c>
      <c r="E13" s="59"/>
      <c r="F13" s="59"/>
      <c r="G13" s="59"/>
      <c r="H13" s="59"/>
      <c r="I13" s="59"/>
      <c r="J13" s="59"/>
      <c r="K13" s="60"/>
      <c r="L13" s="115">
        <v>1</v>
      </c>
      <c r="M13" s="27">
        <f t="shared" ref="M13:M21" si="0">L13/$E$4</f>
        <v>0.33333333333333331</v>
      </c>
    </row>
    <row r="14" spans="2:14" ht="16.5" customHeight="1">
      <c r="C14" s="58" t="s">
        <v>75</v>
      </c>
      <c r="D14" s="59"/>
      <c r="E14" s="59"/>
      <c r="F14" s="59"/>
      <c r="G14" s="59"/>
      <c r="H14" s="59"/>
      <c r="I14" s="59"/>
      <c r="J14" s="59"/>
      <c r="K14" s="60"/>
      <c r="L14" s="18"/>
      <c r="M14" s="27">
        <f t="shared" si="0"/>
        <v>0</v>
      </c>
    </row>
    <row r="15" spans="2:14" ht="16.5" customHeight="1">
      <c r="C15" s="58" t="s">
        <v>76</v>
      </c>
      <c r="D15" s="59"/>
      <c r="E15" s="59"/>
      <c r="F15" s="59"/>
      <c r="G15" s="59"/>
      <c r="H15" s="59"/>
      <c r="I15" s="59"/>
      <c r="J15" s="59"/>
      <c r="K15" s="60"/>
      <c r="L15" s="18"/>
      <c r="M15" s="27">
        <f t="shared" si="0"/>
        <v>0</v>
      </c>
    </row>
    <row r="16" spans="2:14" ht="16.5" customHeight="1">
      <c r="C16" s="58" t="s">
        <v>77</v>
      </c>
      <c r="D16" s="59"/>
      <c r="E16" s="59"/>
      <c r="F16" s="59"/>
      <c r="G16" s="59"/>
      <c r="H16" s="59"/>
      <c r="I16" s="59"/>
      <c r="J16" s="59"/>
      <c r="K16" s="60"/>
      <c r="L16" s="18"/>
      <c r="M16" s="27">
        <f t="shared" si="0"/>
        <v>0</v>
      </c>
    </row>
    <row r="17" spans="2:14" ht="16.5" customHeight="1">
      <c r="C17" s="58" t="s">
        <v>78</v>
      </c>
      <c r="D17" s="59"/>
      <c r="E17" s="59"/>
      <c r="F17" s="59"/>
      <c r="G17" s="59"/>
      <c r="H17" s="59"/>
      <c r="I17" s="59"/>
      <c r="J17" s="59"/>
      <c r="K17" s="60"/>
      <c r="L17" s="18"/>
      <c r="M17" s="27">
        <f t="shared" si="0"/>
        <v>0</v>
      </c>
    </row>
    <row r="18" spans="2:14" ht="16.5" customHeight="1">
      <c r="C18" s="58" t="s">
        <v>79</v>
      </c>
      <c r="D18" s="59"/>
      <c r="E18" s="59"/>
      <c r="F18" s="59"/>
      <c r="G18" s="59"/>
      <c r="H18" s="59"/>
      <c r="I18" s="59"/>
      <c r="J18" s="59"/>
      <c r="K18" s="60"/>
      <c r="L18" s="18"/>
      <c r="M18" s="27">
        <f t="shared" si="0"/>
        <v>0</v>
      </c>
    </row>
    <row r="19" spans="2:14" ht="16.5" customHeight="1">
      <c r="C19" s="58" t="s">
        <v>80</v>
      </c>
      <c r="D19" s="59"/>
      <c r="E19" s="59"/>
      <c r="F19" s="59"/>
      <c r="G19" s="59"/>
      <c r="H19" s="59"/>
      <c r="I19" s="59"/>
      <c r="J19" s="59"/>
      <c r="K19" s="60"/>
      <c r="L19" s="18"/>
      <c r="M19" s="27">
        <f t="shared" si="0"/>
        <v>0</v>
      </c>
    </row>
    <row r="20" spans="2:14" ht="16.5" customHeight="1">
      <c r="C20" s="58" t="s">
        <v>81</v>
      </c>
      <c r="D20" s="59"/>
      <c r="E20" s="59"/>
      <c r="F20" s="59"/>
      <c r="G20" s="59"/>
      <c r="H20" s="59"/>
      <c r="I20" s="59"/>
      <c r="J20" s="59"/>
      <c r="K20" s="60"/>
      <c r="L20" s="18"/>
      <c r="M20" s="27">
        <f t="shared" si="0"/>
        <v>0</v>
      </c>
    </row>
    <row r="21" spans="2:14" ht="18" customHeight="1" thickBot="1">
      <c r="C21" s="61" t="s">
        <v>82</v>
      </c>
      <c r="D21" s="62"/>
      <c r="E21" s="62"/>
      <c r="F21" s="62"/>
      <c r="G21" s="62"/>
      <c r="H21" s="62"/>
      <c r="I21" s="62"/>
      <c r="J21" s="62"/>
      <c r="K21" s="63"/>
      <c r="L21" s="14"/>
      <c r="M21" s="28">
        <f t="shared" si="0"/>
        <v>0</v>
      </c>
    </row>
    <row r="22" spans="2:14" ht="16.5" customHeight="1" thickTop="1">
      <c r="C22" s="9" t="s">
        <v>4</v>
      </c>
      <c r="D22" s="1"/>
      <c r="E22" s="1"/>
      <c r="F22" s="1"/>
      <c r="G22" s="1"/>
      <c r="H22" s="1"/>
      <c r="I22" s="1"/>
      <c r="J22" s="1"/>
      <c r="K22" s="10"/>
      <c r="L22" s="11">
        <f>SUM(L12:L21)</f>
        <v>3</v>
      </c>
      <c r="M22" s="12">
        <f>SUM(M12:M21)</f>
        <v>1</v>
      </c>
      <c r="N22" s="106" t="str">
        <f>IF($E$4="","←（必ず100％になります）",IF($E$4&lt;&gt;$L22,"←（数字が矛盾しています！確認してください）","←OK"))</f>
        <v>←OK</v>
      </c>
    </row>
    <row r="23" spans="2:14" ht="7.05" customHeight="1">
      <c r="C23" s="17"/>
      <c r="D23" s="17"/>
      <c r="E23" s="17"/>
      <c r="F23" s="17"/>
      <c r="G23" s="17"/>
      <c r="H23" s="17"/>
      <c r="I23" s="17"/>
      <c r="J23" s="17"/>
      <c r="K23" s="17"/>
      <c r="M23" s="24"/>
      <c r="N23" s="106"/>
    </row>
    <row r="24" spans="2:14" ht="16.2" customHeight="1">
      <c r="B24" s="16"/>
      <c r="C24" s="16"/>
      <c r="D24" s="16"/>
      <c r="E24" s="16"/>
      <c r="F24" s="16"/>
      <c r="G24" s="16"/>
      <c r="H24" s="16"/>
      <c r="I24" s="16"/>
      <c r="J24" s="16"/>
      <c r="K24" s="16"/>
      <c r="L24" s="16"/>
      <c r="M24" s="16"/>
    </row>
    <row r="25" spans="2:14">
      <c r="B25" s="190" t="s">
        <v>8</v>
      </c>
      <c r="C25" s="190"/>
      <c r="D25" s="190"/>
      <c r="E25" s="190"/>
      <c r="F25" s="190"/>
      <c r="G25" s="190"/>
      <c r="H25" s="190"/>
      <c r="I25" s="190"/>
      <c r="J25" s="190"/>
      <c r="K25" s="190"/>
      <c r="L25" s="190"/>
      <c r="M25" s="190"/>
      <c r="N25" s="25"/>
    </row>
    <row r="26" spans="2:14" ht="16.5" customHeight="1">
      <c r="C26" s="3" t="s">
        <v>29</v>
      </c>
      <c r="D26" s="4"/>
      <c r="E26" s="4"/>
      <c r="F26" s="4"/>
      <c r="G26" s="4"/>
      <c r="H26" s="4"/>
      <c r="I26" s="4"/>
      <c r="J26" s="4"/>
      <c r="K26" s="5"/>
      <c r="L26" s="51">
        <f>集計作業用!C39</f>
        <v>2</v>
      </c>
      <c r="M26" s="27">
        <f>L26/$E$4</f>
        <v>0.66666666666666663</v>
      </c>
    </row>
    <row r="27" spans="2:14" ht="16.5" customHeight="1">
      <c r="C27" s="22" t="s">
        <v>30</v>
      </c>
      <c r="D27" s="17"/>
      <c r="E27" s="17"/>
      <c r="F27" s="17"/>
      <c r="G27" s="17"/>
      <c r="H27" s="17"/>
      <c r="I27" s="17"/>
      <c r="J27" s="17"/>
      <c r="K27" s="23"/>
      <c r="L27" s="51">
        <f>集計作業用!C40</f>
        <v>1</v>
      </c>
      <c r="M27" s="27">
        <f t="shared" ref="M27:M28" si="1">L27/$E$4</f>
        <v>0.33333333333333331</v>
      </c>
    </row>
    <row r="28" spans="2:14" ht="16.5" customHeight="1" thickBot="1">
      <c r="C28" s="6" t="s">
        <v>28</v>
      </c>
      <c r="D28" s="7"/>
      <c r="E28" s="7"/>
      <c r="F28" s="7"/>
      <c r="G28" s="7"/>
      <c r="H28" s="7"/>
      <c r="I28" s="7"/>
      <c r="J28" s="7"/>
      <c r="K28" s="8"/>
      <c r="L28" s="52">
        <f>集計作業用!C41</f>
        <v>0</v>
      </c>
      <c r="M28" s="28">
        <f t="shared" si="1"/>
        <v>0</v>
      </c>
    </row>
    <row r="29" spans="2:14" ht="18" customHeight="1" thickTop="1">
      <c r="C29" s="9" t="s">
        <v>4</v>
      </c>
      <c r="D29" s="1"/>
      <c r="E29" s="1"/>
      <c r="F29" s="1"/>
      <c r="G29" s="1"/>
      <c r="H29" s="1"/>
      <c r="I29" s="1"/>
      <c r="J29" s="1"/>
      <c r="K29" s="10"/>
      <c r="L29" s="11">
        <f>SUM(L26:L28)</f>
        <v>3</v>
      </c>
      <c r="M29" s="12">
        <f>SUM(M26:M28)</f>
        <v>1</v>
      </c>
      <c r="N29" s="106" t="str">
        <f>IF($E$4="","←（必ず100％になります）",IF($E$4&lt;&gt;$L29,"←（数字が矛盾しています！確認してください）","←OK"))</f>
        <v>←OK</v>
      </c>
    </row>
    <row r="30" spans="2:14" ht="16.2" customHeight="1">
      <c r="N30" s="25"/>
    </row>
    <row r="31" spans="2:14" ht="16.5" customHeight="1"/>
    <row r="32" spans="2:14" ht="16.5" customHeight="1">
      <c r="B32" s="29" t="s">
        <v>9</v>
      </c>
      <c r="C32" s="29"/>
      <c r="D32" s="29"/>
      <c r="E32" s="29"/>
      <c r="F32" s="29"/>
      <c r="G32" s="29"/>
      <c r="H32" s="29"/>
      <c r="I32" s="29"/>
      <c r="J32" s="29"/>
      <c r="K32" s="19"/>
      <c r="L32" s="19"/>
      <c r="M32" s="19"/>
    </row>
    <row r="33" spans="2:14" ht="16.5" customHeight="1">
      <c r="B33" s="30"/>
    </row>
    <row r="34" spans="2:14" ht="16.5" customHeight="1">
      <c r="B34" s="33" t="s">
        <v>10</v>
      </c>
    </row>
    <row r="35" spans="2:14" ht="16.5" customHeight="1">
      <c r="C35" s="31" t="s">
        <v>11</v>
      </c>
      <c r="D35" s="4"/>
      <c r="E35" s="4"/>
      <c r="F35" s="4"/>
      <c r="G35" s="4"/>
      <c r="H35" s="4"/>
      <c r="I35" s="4"/>
      <c r="J35" s="4"/>
      <c r="K35" s="5"/>
      <c r="L35" s="51">
        <f>集計作業用!D39</f>
        <v>0</v>
      </c>
      <c r="M35" s="27">
        <f>L35/$E$4</f>
        <v>0</v>
      </c>
    </row>
    <row r="36" spans="2:14" ht="16.5" customHeight="1">
      <c r="C36" s="3" t="s">
        <v>12</v>
      </c>
      <c r="D36" s="4"/>
      <c r="E36" s="4"/>
      <c r="F36" s="4"/>
      <c r="G36" s="4"/>
      <c r="H36" s="4"/>
      <c r="I36" s="4"/>
      <c r="J36" s="4"/>
      <c r="K36" s="5"/>
      <c r="L36" s="51">
        <f>集計作業用!D40</f>
        <v>2</v>
      </c>
      <c r="M36" s="27">
        <f t="shared" ref="M36:M38" si="2">L36/$E$4</f>
        <v>0.66666666666666663</v>
      </c>
    </row>
    <row r="37" spans="2:14" ht="16.5" customHeight="1">
      <c r="C37" s="31" t="s">
        <v>13</v>
      </c>
      <c r="D37" s="4"/>
      <c r="E37" s="4"/>
      <c r="F37" s="17"/>
      <c r="G37" s="17"/>
      <c r="H37" s="17"/>
      <c r="I37" s="17"/>
      <c r="J37" s="17"/>
      <c r="K37" s="23"/>
      <c r="L37" s="51">
        <f>集計作業用!D41</f>
        <v>1</v>
      </c>
      <c r="M37" s="27">
        <f t="shared" si="2"/>
        <v>0.33333333333333331</v>
      </c>
    </row>
    <row r="38" spans="2:14" ht="16.5" customHeight="1" thickBot="1">
      <c r="C38" s="34" t="s">
        <v>19</v>
      </c>
      <c r="D38" s="35"/>
      <c r="E38" s="35"/>
      <c r="F38" s="7"/>
      <c r="G38" s="7"/>
      <c r="H38" s="7"/>
      <c r="I38" s="7"/>
      <c r="J38" s="7"/>
      <c r="K38" s="8"/>
      <c r="L38" s="52">
        <f>集計作業用!D42</f>
        <v>0</v>
      </c>
      <c r="M38" s="28">
        <f t="shared" si="2"/>
        <v>0</v>
      </c>
    </row>
    <row r="39" spans="2:14" ht="16.5" customHeight="1" thickTop="1">
      <c r="C39" s="9" t="s">
        <v>4</v>
      </c>
      <c r="D39" s="1"/>
      <c r="E39" s="1"/>
      <c r="F39" s="1"/>
      <c r="G39" s="1"/>
      <c r="H39" s="1"/>
      <c r="I39" s="1"/>
      <c r="J39" s="1"/>
      <c r="K39" s="10"/>
      <c r="L39" s="11">
        <f>SUM(L35:L38)</f>
        <v>3</v>
      </c>
      <c r="M39" s="12">
        <f>SUM(M35:M38)</f>
        <v>1</v>
      </c>
      <c r="N39" s="106" t="str">
        <f>IF($E$4="","←（必ず100％になります）",IF($E$4&lt;&gt;$L39,"←（数字が矛盾しています！確認してください）","←OK"))</f>
        <v>←OK</v>
      </c>
    </row>
    <row r="40" spans="2:14" ht="13.2" customHeight="1">
      <c r="C40" s="17"/>
      <c r="D40" s="17"/>
      <c r="E40" s="17"/>
      <c r="F40" s="17"/>
      <c r="G40" s="17"/>
      <c r="H40" s="17"/>
      <c r="I40" s="17"/>
      <c r="J40" s="17"/>
      <c r="K40" s="17"/>
      <c r="M40" s="24"/>
      <c r="N40" s="106"/>
    </row>
    <row r="41" spans="2:14" ht="16.5" customHeight="1">
      <c r="B41" s="33" t="s">
        <v>14</v>
      </c>
    </row>
    <row r="42" spans="2:14" ht="16.5" customHeight="1">
      <c r="C42" s="31" t="s">
        <v>11</v>
      </c>
      <c r="D42" s="4"/>
      <c r="E42" s="4"/>
      <c r="F42" s="4"/>
      <c r="G42" s="4"/>
      <c r="H42" s="4"/>
      <c r="I42" s="4"/>
      <c r="J42" s="4"/>
      <c r="K42" s="5"/>
      <c r="L42" s="51">
        <f>集計作業用!E39</f>
        <v>1</v>
      </c>
      <c r="M42" s="27">
        <f>L42/$E$4</f>
        <v>0.33333333333333331</v>
      </c>
    </row>
    <row r="43" spans="2:14" ht="16.5" customHeight="1">
      <c r="C43" s="3" t="s">
        <v>12</v>
      </c>
      <c r="D43" s="4"/>
      <c r="E43" s="4"/>
      <c r="F43" s="4"/>
      <c r="G43" s="4"/>
      <c r="H43" s="4"/>
      <c r="I43" s="4"/>
      <c r="J43" s="4"/>
      <c r="K43" s="5"/>
      <c r="L43" s="51">
        <f>集計作業用!E40</f>
        <v>1</v>
      </c>
      <c r="M43" s="27">
        <f>L43/$E$4</f>
        <v>0.33333333333333331</v>
      </c>
    </row>
    <row r="44" spans="2:14" ht="16.5" customHeight="1">
      <c r="C44" s="31" t="s">
        <v>13</v>
      </c>
      <c r="D44" s="4"/>
      <c r="E44" s="4"/>
      <c r="F44" s="17"/>
      <c r="G44" s="17"/>
      <c r="H44" s="17"/>
      <c r="I44" s="17"/>
      <c r="J44" s="17"/>
      <c r="K44" s="23"/>
      <c r="L44" s="51">
        <f>集計作業用!E41</f>
        <v>0</v>
      </c>
      <c r="M44" s="27">
        <f>L44/$E$4</f>
        <v>0</v>
      </c>
    </row>
    <row r="45" spans="2:14" ht="16.5" customHeight="1" thickBot="1">
      <c r="C45" s="34" t="s">
        <v>19</v>
      </c>
      <c r="D45" s="35"/>
      <c r="E45" s="35"/>
      <c r="F45" s="7"/>
      <c r="G45" s="7"/>
      <c r="H45" s="7"/>
      <c r="I45" s="7"/>
      <c r="J45" s="7"/>
      <c r="K45" s="8"/>
      <c r="L45" s="52">
        <f>集計作業用!E42</f>
        <v>1</v>
      </c>
      <c r="M45" s="28">
        <f>L45/$E$4</f>
        <v>0.33333333333333331</v>
      </c>
    </row>
    <row r="46" spans="2:14" ht="16.5" customHeight="1" thickTop="1">
      <c r="C46" s="9" t="s">
        <v>4</v>
      </c>
      <c r="D46" s="1"/>
      <c r="E46" s="1"/>
      <c r="F46" s="1"/>
      <c r="G46" s="1"/>
      <c r="H46" s="1"/>
      <c r="I46" s="1"/>
      <c r="J46" s="1"/>
      <c r="K46" s="10"/>
      <c r="L46" s="11">
        <f>SUM(L42:L45)</f>
        <v>3</v>
      </c>
      <c r="M46" s="12">
        <f>SUM(M42:M45)</f>
        <v>1</v>
      </c>
      <c r="N46" s="106" t="str">
        <f>IF($E$4="","←（必ず100％になります）",IF($E$4&lt;&gt;$L46,"←（数字が矛盾しています！確認してください）","←OK"))</f>
        <v>←OK</v>
      </c>
    </row>
    <row r="48" spans="2:14" ht="16.5" customHeight="1">
      <c r="B48" s="33" t="s">
        <v>15</v>
      </c>
    </row>
    <row r="49" spans="2:14" ht="16.5" customHeight="1">
      <c r="C49" s="31" t="s">
        <v>11</v>
      </c>
      <c r="D49" s="4"/>
      <c r="E49" s="4"/>
      <c r="F49" s="4"/>
      <c r="G49" s="4"/>
      <c r="H49" s="4"/>
      <c r="I49" s="4"/>
      <c r="J49" s="4"/>
      <c r="K49" s="5"/>
      <c r="L49" s="51">
        <f>集計作業用!F39</f>
        <v>0</v>
      </c>
      <c r="M49" s="27">
        <f>L49/$E$4</f>
        <v>0</v>
      </c>
    </row>
    <row r="50" spans="2:14" ht="16.5" customHeight="1">
      <c r="C50" s="3" t="s">
        <v>12</v>
      </c>
      <c r="D50" s="4"/>
      <c r="E50" s="4"/>
      <c r="F50" s="4"/>
      <c r="G50" s="4"/>
      <c r="H50" s="4"/>
      <c r="I50" s="4"/>
      <c r="J50" s="4"/>
      <c r="K50" s="5"/>
      <c r="L50" s="51">
        <f>集計作業用!F40</f>
        <v>0</v>
      </c>
      <c r="M50" s="27">
        <f>L50/$E$4</f>
        <v>0</v>
      </c>
    </row>
    <row r="51" spans="2:14" ht="16.5" customHeight="1">
      <c r="C51" s="31" t="s">
        <v>13</v>
      </c>
      <c r="D51" s="4"/>
      <c r="E51" s="4"/>
      <c r="F51" s="17"/>
      <c r="G51" s="17"/>
      <c r="H51" s="17"/>
      <c r="I51" s="17"/>
      <c r="J51" s="17"/>
      <c r="K51" s="23"/>
      <c r="L51" s="51">
        <f>集計作業用!F41</f>
        <v>3</v>
      </c>
      <c r="M51" s="27">
        <f>L51/$E$4</f>
        <v>1</v>
      </c>
    </row>
    <row r="52" spans="2:14" ht="16.5" customHeight="1" thickBot="1">
      <c r="C52" s="34" t="s">
        <v>19</v>
      </c>
      <c r="D52" s="35"/>
      <c r="E52" s="35"/>
      <c r="F52" s="7"/>
      <c r="G52" s="7"/>
      <c r="H52" s="7"/>
      <c r="I52" s="7"/>
      <c r="J52" s="7"/>
      <c r="K52" s="8"/>
      <c r="L52" s="52">
        <f>集計作業用!F42</f>
        <v>0</v>
      </c>
      <c r="M52" s="28">
        <f>L52/$E$4</f>
        <v>0</v>
      </c>
    </row>
    <row r="53" spans="2:14" ht="16.5" customHeight="1" thickTop="1">
      <c r="C53" s="9" t="s">
        <v>4</v>
      </c>
      <c r="D53" s="1"/>
      <c r="E53" s="1"/>
      <c r="F53" s="1"/>
      <c r="G53" s="1"/>
      <c r="H53" s="1"/>
      <c r="I53" s="1"/>
      <c r="J53" s="1"/>
      <c r="K53" s="10"/>
      <c r="L53" s="11">
        <f>SUM(L49:L52)</f>
        <v>3</v>
      </c>
      <c r="M53" s="12">
        <f>SUM(M49:M52)</f>
        <v>1</v>
      </c>
      <c r="N53" s="106" t="str">
        <f>IF($E$4="","←（必ず100％になります）",IF($E$4&lt;&gt;$L53,"←（数字が矛盾しています！確認してください）","←OK"))</f>
        <v>←OK</v>
      </c>
    </row>
    <row r="55" spans="2:14" ht="16.5" customHeight="1">
      <c r="B55" s="33" t="s">
        <v>16</v>
      </c>
      <c r="L55" s="25"/>
    </row>
    <row r="56" spans="2:14" ht="16.5" customHeight="1">
      <c r="C56" s="31" t="s">
        <v>11</v>
      </c>
      <c r="D56" s="4"/>
      <c r="E56" s="4"/>
      <c r="F56" s="4"/>
      <c r="G56" s="4"/>
      <c r="H56" s="4"/>
      <c r="I56" s="4"/>
      <c r="J56" s="4"/>
      <c r="K56" s="5"/>
      <c r="L56" s="51">
        <f>集計作業用!G39</f>
        <v>2</v>
      </c>
      <c r="M56" s="27">
        <f>L56/$E$4</f>
        <v>0.66666666666666663</v>
      </c>
    </row>
    <row r="57" spans="2:14" ht="16.5" customHeight="1">
      <c r="C57" s="3" t="s">
        <v>12</v>
      </c>
      <c r="D57" s="4"/>
      <c r="E57" s="4"/>
      <c r="F57" s="4"/>
      <c r="G57" s="4"/>
      <c r="H57" s="4"/>
      <c r="I57" s="4"/>
      <c r="J57" s="4"/>
      <c r="K57" s="5"/>
      <c r="L57" s="51">
        <f>集計作業用!G40</f>
        <v>1</v>
      </c>
      <c r="M57" s="27">
        <f>L57/$E$4</f>
        <v>0.33333333333333331</v>
      </c>
    </row>
    <row r="58" spans="2:14" ht="16.5" customHeight="1">
      <c r="C58" s="31" t="s">
        <v>13</v>
      </c>
      <c r="D58" s="4"/>
      <c r="E58" s="4"/>
      <c r="F58" s="17"/>
      <c r="G58" s="17"/>
      <c r="H58" s="17"/>
      <c r="I58" s="17"/>
      <c r="J58" s="17"/>
      <c r="K58" s="23"/>
      <c r="L58" s="51">
        <f>集計作業用!G41</f>
        <v>0</v>
      </c>
      <c r="M58" s="27">
        <f>L58/$E$4</f>
        <v>0</v>
      </c>
    </row>
    <row r="59" spans="2:14" ht="16.5" customHeight="1" thickBot="1">
      <c r="C59" s="34" t="s">
        <v>19</v>
      </c>
      <c r="D59" s="35"/>
      <c r="E59" s="35"/>
      <c r="F59" s="7"/>
      <c r="G59" s="7"/>
      <c r="H59" s="7"/>
      <c r="I59" s="7"/>
      <c r="J59" s="7"/>
      <c r="K59" s="8"/>
      <c r="L59" s="52">
        <f>集計作業用!G42</f>
        <v>0</v>
      </c>
      <c r="M59" s="28">
        <f>L59/$E$4</f>
        <v>0</v>
      </c>
    </row>
    <row r="60" spans="2:14" ht="16.5" customHeight="1" thickTop="1">
      <c r="C60" s="9" t="s">
        <v>4</v>
      </c>
      <c r="D60" s="1"/>
      <c r="E60" s="1"/>
      <c r="F60" s="1"/>
      <c r="G60" s="1"/>
      <c r="H60" s="1"/>
      <c r="I60" s="1"/>
      <c r="J60" s="1"/>
      <c r="K60" s="10"/>
      <c r="L60" s="53">
        <f>SUM(L56:L59)</f>
        <v>3</v>
      </c>
      <c r="M60" s="12">
        <f>SUM(M56:M59)</f>
        <v>1</v>
      </c>
      <c r="N60" s="106" t="str">
        <f>IF($E$4="","←（必ず100％になります）",IF($E$4&lt;&gt;$L60,"←（数字が矛盾しています！確認してください）","←OK"))</f>
        <v>←OK</v>
      </c>
    </row>
    <row r="61" spans="2:14">
      <c r="L61" s="25"/>
    </row>
    <row r="62" spans="2:14" ht="16.5" customHeight="1">
      <c r="B62" s="33" t="s">
        <v>17</v>
      </c>
      <c r="L62" s="25"/>
    </row>
    <row r="63" spans="2:14" ht="16.5" customHeight="1">
      <c r="C63" s="31" t="s">
        <v>11</v>
      </c>
      <c r="D63" s="4"/>
      <c r="E63" s="4"/>
      <c r="F63" s="4"/>
      <c r="G63" s="4"/>
      <c r="H63" s="4"/>
      <c r="I63" s="4"/>
      <c r="J63" s="4"/>
      <c r="K63" s="5"/>
      <c r="L63" s="51">
        <f>集計作業用!H39</f>
        <v>0</v>
      </c>
      <c r="M63" s="27">
        <f>L63/$E$4</f>
        <v>0</v>
      </c>
    </row>
    <row r="64" spans="2:14" ht="16.5" customHeight="1">
      <c r="C64" s="3" t="s">
        <v>12</v>
      </c>
      <c r="D64" s="4"/>
      <c r="E64" s="4"/>
      <c r="F64" s="4"/>
      <c r="G64" s="4"/>
      <c r="H64" s="4"/>
      <c r="I64" s="4"/>
      <c r="J64" s="4"/>
      <c r="K64" s="5"/>
      <c r="L64" s="51">
        <f>集計作業用!H40</f>
        <v>2</v>
      </c>
      <c r="M64" s="27">
        <f>L64/$E$4</f>
        <v>0.66666666666666663</v>
      </c>
    </row>
    <row r="65" spans="2:14" ht="16.5" customHeight="1">
      <c r="C65" s="31" t="s">
        <v>13</v>
      </c>
      <c r="D65" s="4"/>
      <c r="E65" s="4"/>
      <c r="F65" s="17"/>
      <c r="G65" s="17"/>
      <c r="H65" s="17"/>
      <c r="I65" s="17"/>
      <c r="J65" s="17"/>
      <c r="K65" s="23"/>
      <c r="L65" s="51">
        <f>集計作業用!H41</f>
        <v>0</v>
      </c>
      <c r="M65" s="27">
        <f>L65/$E$4</f>
        <v>0</v>
      </c>
    </row>
    <row r="66" spans="2:14" ht="16.5" customHeight="1" thickBot="1">
      <c r="C66" s="34" t="s">
        <v>19</v>
      </c>
      <c r="D66" s="35"/>
      <c r="E66" s="35"/>
      <c r="F66" s="7"/>
      <c r="G66" s="7"/>
      <c r="H66" s="7"/>
      <c r="I66" s="7"/>
      <c r="J66" s="7"/>
      <c r="K66" s="8"/>
      <c r="L66" s="52">
        <f>集計作業用!H42</f>
        <v>1</v>
      </c>
      <c r="M66" s="28">
        <f>L66/$E$4</f>
        <v>0.33333333333333331</v>
      </c>
    </row>
    <row r="67" spans="2:14" ht="16.5" customHeight="1" thickTop="1">
      <c r="C67" s="9" t="s">
        <v>4</v>
      </c>
      <c r="D67" s="1"/>
      <c r="E67" s="1"/>
      <c r="F67" s="1"/>
      <c r="G67" s="1"/>
      <c r="H67" s="1"/>
      <c r="I67" s="1"/>
      <c r="J67" s="1"/>
      <c r="K67" s="10"/>
      <c r="L67" s="53">
        <f>SUM(L63:L66)</f>
        <v>3</v>
      </c>
      <c r="M67" s="12">
        <f>SUM(M63:M66)</f>
        <v>1</v>
      </c>
      <c r="N67" s="106" t="str">
        <f>IF($E$4="","←（必ず100％になります）",IF($E$4&lt;&gt;$L67,"←（数字が矛盾しています！確認してください）","←OK"))</f>
        <v>←OK</v>
      </c>
    </row>
    <row r="68" spans="2:14">
      <c r="L68" s="25"/>
    </row>
    <row r="69" spans="2:14" ht="16.5" customHeight="1">
      <c r="B69" s="33" t="s">
        <v>18</v>
      </c>
      <c r="L69" s="25"/>
    </row>
    <row r="70" spans="2:14" ht="16.5" customHeight="1">
      <c r="C70" s="31" t="s">
        <v>20</v>
      </c>
      <c r="D70" s="4"/>
      <c r="E70" s="4"/>
      <c r="F70" s="4"/>
      <c r="G70" s="4"/>
      <c r="H70" s="4"/>
      <c r="I70" s="4"/>
      <c r="J70" s="4"/>
      <c r="K70" s="5"/>
      <c r="L70" s="51">
        <f>集計作業用!I39</f>
        <v>1</v>
      </c>
      <c r="M70" s="27">
        <f>L70/$E$4</f>
        <v>0.33333333333333331</v>
      </c>
    </row>
    <row r="71" spans="2:14" ht="16.5" customHeight="1">
      <c r="C71" s="3" t="s">
        <v>21</v>
      </c>
      <c r="D71" s="4"/>
      <c r="E71" s="4"/>
      <c r="F71" s="4"/>
      <c r="G71" s="4"/>
      <c r="H71" s="4"/>
      <c r="I71" s="4"/>
      <c r="J71" s="4"/>
      <c r="K71" s="5"/>
      <c r="L71" s="51">
        <f>集計作業用!I40</f>
        <v>1</v>
      </c>
      <c r="M71" s="27">
        <f>L71/$E$4</f>
        <v>0.33333333333333331</v>
      </c>
    </row>
    <row r="72" spans="2:14" ht="16.5" customHeight="1" thickBot="1">
      <c r="C72" s="34" t="s">
        <v>22</v>
      </c>
      <c r="D72" s="35"/>
      <c r="E72" s="35"/>
      <c r="F72" s="7"/>
      <c r="G72" s="7"/>
      <c r="H72" s="7"/>
      <c r="I72" s="7"/>
      <c r="J72" s="7"/>
      <c r="K72" s="8"/>
      <c r="L72" s="52">
        <f>集計作業用!I41</f>
        <v>1</v>
      </c>
      <c r="M72" s="28">
        <f>L72/$E$4</f>
        <v>0.33333333333333331</v>
      </c>
    </row>
    <row r="73" spans="2:14" ht="16.5" customHeight="1" thickTop="1">
      <c r="C73" s="9" t="s">
        <v>4</v>
      </c>
      <c r="D73" s="1"/>
      <c r="E73" s="1"/>
      <c r="F73" s="1"/>
      <c r="G73" s="1"/>
      <c r="H73" s="1"/>
      <c r="I73" s="1"/>
      <c r="J73" s="1"/>
      <c r="K73" s="10"/>
      <c r="L73" s="53">
        <f>SUM(L70:L72)</f>
        <v>3</v>
      </c>
      <c r="M73" s="12">
        <f>SUM(M70:M72)</f>
        <v>1</v>
      </c>
      <c r="N73" s="106" t="str">
        <f>IF($E$4="","←（必ず100％になります）",IF($E$4&lt;&gt;$L73,"←（数字が矛盾しています！確認してください）","←OK"))</f>
        <v>←OK</v>
      </c>
    </row>
    <row r="74" spans="2:14" ht="16.5" customHeight="1">
      <c r="L74" s="25"/>
      <c r="M74" s="24"/>
      <c r="N74" s="106"/>
    </row>
    <row r="75" spans="2:14" ht="17.399999999999999" customHeight="1">
      <c r="B75" s="33" t="s">
        <v>126</v>
      </c>
      <c r="L75" s="25"/>
    </row>
    <row r="76" spans="2:14" ht="13.8" thickBot="1">
      <c r="B76" t="s">
        <v>127</v>
      </c>
      <c r="L76" s="25"/>
    </row>
    <row r="77" spans="2:14" ht="58.8" customHeight="1" thickBot="1">
      <c r="C77" s="185" t="s">
        <v>192</v>
      </c>
      <c r="D77" s="196"/>
      <c r="E77" s="196"/>
      <c r="F77" s="196"/>
      <c r="G77" s="196"/>
      <c r="H77" s="196"/>
      <c r="I77" s="196"/>
      <c r="J77" s="196"/>
      <c r="K77" s="196"/>
      <c r="L77" s="196"/>
      <c r="M77" s="197"/>
    </row>
    <row r="78" spans="2:14" ht="16.5" customHeight="1">
      <c r="B78" s="33"/>
      <c r="L78" s="25"/>
    </row>
    <row r="79" spans="2:14" ht="17.399999999999999" customHeight="1">
      <c r="B79" s="68" t="s">
        <v>140</v>
      </c>
      <c r="C79" s="69"/>
      <c r="D79" s="69"/>
      <c r="E79" s="69"/>
      <c r="F79" s="69"/>
      <c r="G79" s="69"/>
      <c r="H79" s="69"/>
      <c r="I79" s="69"/>
      <c r="J79" s="69"/>
      <c r="K79" s="69"/>
      <c r="L79" s="69"/>
      <c r="M79" s="69"/>
    </row>
    <row r="80" spans="2:14" ht="13.8" thickBot="1">
      <c r="B80" s="69" t="s">
        <v>141</v>
      </c>
      <c r="C80" s="69"/>
      <c r="D80" s="69"/>
      <c r="E80" s="69"/>
      <c r="F80" s="69"/>
      <c r="G80" s="69"/>
      <c r="H80" s="69"/>
      <c r="I80" s="69"/>
      <c r="J80" s="69"/>
      <c r="K80" s="69"/>
      <c r="L80" s="69"/>
      <c r="M80" s="69"/>
    </row>
    <row r="81" spans="2:14" ht="58.8" customHeight="1" thickBot="1">
      <c r="C81" s="185" t="s">
        <v>204</v>
      </c>
      <c r="D81" s="196"/>
      <c r="E81" s="196"/>
      <c r="F81" s="196"/>
      <c r="G81" s="196"/>
      <c r="H81" s="196"/>
      <c r="I81" s="196"/>
      <c r="J81" s="196"/>
      <c r="K81" s="196"/>
      <c r="L81" s="196"/>
      <c r="M81" s="197"/>
    </row>
    <row r="82" spans="2:14">
      <c r="L82" s="25"/>
    </row>
    <row r="83" spans="2:14" ht="16.5" customHeight="1">
      <c r="B83" s="33" t="s">
        <v>23</v>
      </c>
      <c r="L83" s="25"/>
    </row>
    <row r="84" spans="2:14" ht="16.5" customHeight="1">
      <c r="C84" s="31" t="s">
        <v>24</v>
      </c>
      <c r="D84" s="4"/>
      <c r="E84" s="4"/>
      <c r="F84" s="4"/>
      <c r="G84" s="4"/>
      <c r="H84" s="4"/>
      <c r="I84" s="4"/>
      <c r="J84" s="4"/>
      <c r="K84" s="5"/>
      <c r="L84" s="51">
        <f>集計作業用!L39</f>
        <v>2</v>
      </c>
      <c r="M84" s="27">
        <f>L84/$L26</f>
        <v>1</v>
      </c>
    </row>
    <row r="85" spans="2:14" ht="16.5" customHeight="1">
      <c r="C85" s="3" t="s">
        <v>25</v>
      </c>
      <c r="D85" s="4"/>
      <c r="E85" s="4"/>
      <c r="F85" s="4"/>
      <c r="G85" s="4"/>
      <c r="H85" s="4"/>
      <c r="I85" s="4"/>
      <c r="J85" s="4"/>
      <c r="K85" s="5"/>
      <c r="L85" s="51">
        <f>集計作業用!L40</f>
        <v>0</v>
      </c>
      <c r="M85" s="27">
        <f>L85/$L26</f>
        <v>0</v>
      </c>
    </row>
    <row r="86" spans="2:14" ht="16.5" customHeight="1" thickBot="1">
      <c r="C86" s="34" t="s">
        <v>26</v>
      </c>
      <c r="D86" s="35"/>
      <c r="E86" s="35"/>
      <c r="F86" s="7"/>
      <c r="G86" s="7"/>
      <c r="H86" s="7"/>
      <c r="I86" s="7"/>
      <c r="J86" s="7"/>
      <c r="K86" s="8"/>
      <c r="L86" s="52">
        <f>集計作業用!L41</f>
        <v>0</v>
      </c>
      <c r="M86" s="28">
        <f>L86/$L26</f>
        <v>0</v>
      </c>
    </row>
    <row r="87" spans="2:14" ht="16.5" customHeight="1" thickTop="1">
      <c r="C87" s="9" t="s">
        <v>4</v>
      </c>
      <c r="D87" s="1"/>
      <c r="E87" s="1"/>
      <c r="F87" s="1"/>
      <c r="G87" s="1"/>
      <c r="H87" s="1"/>
      <c r="I87" s="1"/>
      <c r="J87" s="1"/>
      <c r="K87" s="10"/>
      <c r="L87" s="53">
        <f>SUM(L84:L86)</f>
        <v>2</v>
      </c>
      <c r="M87" s="12">
        <f>SUM(M84:M86)</f>
        <v>1</v>
      </c>
      <c r="N87" s="106" t="str">
        <f>IF($L26="","←（必ず100％になります）",IF($L26&lt;&gt;$L87,"←（数字が矛盾しています！確認してください）","←OK"))</f>
        <v>←OK</v>
      </c>
    </row>
    <row r="88" spans="2:14">
      <c r="L88" s="25"/>
    </row>
    <row r="89" spans="2:14" ht="13.8" thickBot="1">
      <c r="B89" s="33" t="s">
        <v>125</v>
      </c>
      <c r="L89" s="25"/>
    </row>
    <row r="90" spans="2:14" ht="58.8" customHeight="1" thickBot="1">
      <c r="C90" s="185" t="s">
        <v>193</v>
      </c>
      <c r="D90" s="186"/>
      <c r="E90" s="186"/>
      <c r="F90" s="186"/>
      <c r="G90" s="186"/>
      <c r="H90" s="186"/>
      <c r="I90" s="186"/>
      <c r="J90" s="186"/>
      <c r="K90" s="186"/>
      <c r="L90" s="186"/>
      <c r="M90" s="187"/>
    </row>
    <row r="91" spans="2:14">
      <c r="L91" s="25"/>
    </row>
    <row r="92" spans="2:14" ht="16.5" customHeight="1">
      <c r="B92" s="33" t="s">
        <v>27</v>
      </c>
      <c r="L92" s="25"/>
    </row>
    <row r="93" spans="2:14" ht="16.5" customHeight="1">
      <c r="C93" s="31" t="s">
        <v>32</v>
      </c>
      <c r="D93" s="4"/>
      <c r="E93" s="4"/>
      <c r="F93" s="4"/>
      <c r="G93" s="4"/>
      <c r="H93" s="4"/>
      <c r="I93" s="4"/>
      <c r="J93" s="4"/>
      <c r="K93" s="5"/>
      <c r="L93" s="51">
        <f>集計作業用!N39</f>
        <v>0</v>
      </c>
      <c r="M93" s="45"/>
    </row>
    <row r="94" spans="2:14" ht="16.5" customHeight="1">
      <c r="C94" s="31" t="s">
        <v>34</v>
      </c>
      <c r="D94" s="4"/>
      <c r="E94" s="4"/>
      <c r="F94" s="4"/>
      <c r="G94" s="4"/>
      <c r="H94" s="4"/>
      <c r="I94" s="4"/>
      <c r="J94" s="4"/>
      <c r="K94" s="5"/>
      <c r="L94" s="51">
        <f>集計作業用!O39</f>
        <v>1</v>
      </c>
      <c r="M94" s="45"/>
    </row>
    <row r="95" spans="2:14" ht="16.5" customHeight="1">
      <c r="C95" s="31" t="s">
        <v>36</v>
      </c>
      <c r="D95" s="4"/>
      <c r="E95" s="4"/>
      <c r="F95" s="4"/>
      <c r="G95" s="4"/>
      <c r="H95" s="4"/>
      <c r="I95" s="4"/>
      <c r="J95" s="4"/>
      <c r="K95" s="5"/>
      <c r="L95" s="51">
        <f>集計作業用!P39</f>
        <v>2</v>
      </c>
      <c r="M95" s="45"/>
    </row>
    <row r="96" spans="2:14" ht="16.5" customHeight="1">
      <c r="C96" s="3" t="s">
        <v>37</v>
      </c>
      <c r="D96" s="4"/>
      <c r="E96" s="4"/>
      <c r="F96" s="4"/>
      <c r="G96" s="4"/>
      <c r="H96" s="4"/>
      <c r="I96" s="4"/>
      <c r="J96" s="4"/>
      <c r="K96" s="5"/>
      <c r="L96" s="51">
        <f>集計作業用!Q39</f>
        <v>1</v>
      </c>
      <c r="M96" s="45"/>
    </row>
    <row r="97" spans="2:14" ht="16.5" customHeight="1">
      <c r="C97" s="31" t="s">
        <v>38</v>
      </c>
      <c r="D97" s="4"/>
      <c r="E97" s="4"/>
      <c r="F97" s="17"/>
      <c r="G97" s="17"/>
      <c r="H97" s="17"/>
      <c r="I97" s="17"/>
      <c r="J97" s="17"/>
      <c r="K97" s="23"/>
      <c r="L97" s="54">
        <f>集計作業用!R39</f>
        <v>0</v>
      </c>
      <c r="M97" s="45"/>
    </row>
    <row r="98" spans="2:14" ht="16.5" customHeight="1">
      <c r="C98" s="70" t="s">
        <v>142</v>
      </c>
      <c r="D98" s="4"/>
      <c r="E98" s="4"/>
      <c r="F98" s="4"/>
      <c r="G98" s="4"/>
      <c r="H98" s="4"/>
      <c r="I98" s="4"/>
      <c r="J98" s="4"/>
      <c r="K98" s="5"/>
      <c r="L98" s="51">
        <f>集計作業用!S39</f>
        <v>1</v>
      </c>
      <c r="M98" s="45"/>
    </row>
    <row r="99" spans="2:14" ht="16.5" customHeight="1">
      <c r="C99" s="31" t="s">
        <v>39</v>
      </c>
      <c r="D99" s="4"/>
      <c r="E99" s="4"/>
      <c r="F99" s="17"/>
      <c r="G99" s="17"/>
      <c r="H99" s="17"/>
      <c r="I99" s="17"/>
      <c r="J99" s="17"/>
      <c r="K99" s="23"/>
      <c r="L99" s="54">
        <f>集計作業用!T39</f>
        <v>0</v>
      </c>
      <c r="M99" s="45"/>
    </row>
    <row r="100" spans="2:14" ht="16.5" customHeight="1" thickBot="1">
      <c r="C100" s="34" t="s">
        <v>40</v>
      </c>
      <c r="D100" s="35"/>
      <c r="E100" s="35"/>
      <c r="F100" s="7"/>
      <c r="G100" s="7"/>
      <c r="H100" s="7"/>
      <c r="I100" s="7"/>
      <c r="J100" s="7"/>
      <c r="K100" s="8"/>
      <c r="L100" s="52">
        <f>集計作業用!U39</f>
        <v>0</v>
      </c>
      <c r="M100" s="46"/>
    </row>
    <row r="101" spans="2:14" ht="16.5" customHeight="1" thickTop="1">
      <c r="C101" s="9" t="s">
        <v>4</v>
      </c>
      <c r="D101" s="1"/>
      <c r="E101" s="1"/>
      <c r="F101" s="1"/>
      <c r="G101" s="1"/>
      <c r="H101" s="1"/>
      <c r="I101" s="1"/>
      <c r="J101" s="1"/>
      <c r="K101" s="10"/>
      <c r="L101" s="53">
        <f>SUM(L93:L100)</f>
        <v>5</v>
      </c>
      <c r="M101" s="47"/>
      <c r="N101" s="106"/>
    </row>
    <row r="102" spans="2:14">
      <c r="L102" s="25"/>
    </row>
    <row r="103" spans="2:14" ht="13.8" thickBot="1">
      <c r="B103" s="71" t="s">
        <v>233</v>
      </c>
      <c r="L103" s="25"/>
    </row>
    <row r="104" spans="2:14" ht="58.8" customHeight="1" thickBot="1">
      <c r="C104" s="185" t="s">
        <v>124</v>
      </c>
      <c r="D104" s="186"/>
      <c r="E104" s="186"/>
      <c r="F104" s="186"/>
      <c r="G104" s="186"/>
      <c r="H104" s="186"/>
      <c r="I104" s="186"/>
      <c r="J104" s="186"/>
      <c r="K104" s="186"/>
      <c r="L104" s="186"/>
      <c r="M104" s="187"/>
    </row>
    <row r="105" spans="2:14">
      <c r="L105" s="25"/>
    </row>
    <row r="106" spans="2:14" ht="16.5" customHeight="1">
      <c r="B106" s="33" t="s">
        <v>41</v>
      </c>
      <c r="L106" s="25"/>
    </row>
    <row r="107" spans="2:14" ht="16.5" customHeight="1">
      <c r="C107" s="31" t="s">
        <v>24</v>
      </c>
      <c r="D107" s="4"/>
      <c r="E107" s="4"/>
      <c r="F107" s="4"/>
      <c r="G107" s="4"/>
      <c r="H107" s="4"/>
      <c r="I107" s="4"/>
      <c r="J107" s="4"/>
      <c r="K107" s="5"/>
      <c r="L107" s="51">
        <v>1</v>
      </c>
      <c r="M107" s="27">
        <f>L107/$L26</f>
        <v>0.5</v>
      </c>
    </row>
    <row r="108" spans="2:14" ht="16.5" customHeight="1">
      <c r="C108" s="3" t="s">
        <v>25</v>
      </c>
      <c r="D108" s="4"/>
      <c r="E108" s="4"/>
      <c r="F108" s="4"/>
      <c r="G108" s="4"/>
      <c r="H108" s="4"/>
      <c r="I108" s="4"/>
      <c r="J108" s="4"/>
      <c r="K108" s="5"/>
      <c r="L108" s="51">
        <f>集計作業用!W40</f>
        <v>1</v>
      </c>
      <c r="M108" s="27">
        <f>L108/$L26</f>
        <v>0.5</v>
      </c>
    </row>
    <row r="109" spans="2:14" ht="16.5" customHeight="1" thickBot="1">
      <c r="C109" s="34" t="s">
        <v>26</v>
      </c>
      <c r="D109" s="35"/>
      <c r="E109" s="35"/>
      <c r="F109" s="7"/>
      <c r="G109" s="7"/>
      <c r="H109" s="7"/>
      <c r="I109" s="7"/>
      <c r="J109" s="7"/>
      <c r="K109" s="8"/>
      <c r="L109" s="52">
        <f>集計作業用!W41</f>
        <v>0</v>
      </c>
      <c r="M109" s="28">
        <f>L109/$L26</f>
        <v>0</v>
      </c>
    </row>
    <row r="110" spans="2:14" ht="16.5" customHeight="1" thickTop="1">
      <c r="C110" s="9" t="s">
        <v>4</v>
      </c>
      <c r="D110" s="1"/>
      <c r="E110" s="1"/>
      <c r="F110" s="1"/>
      <c r="G110" s="1"/>
      <c r="H110" s="1"/>
      <c r="I110" s="1"/>
      <c r="J110" s="1"/>
      <c r="K110" s="10"/>
      <c r="L110" s="53">
        <f>SUM(L107:L109)</f>
        <v>2</v>
      </c>
      <c r="M110" s="12">
        <f>SUM(M107:M109)</f>
        <v>1</v>
      </c>
      <c r="N110" s="106" t="str">
        <f>IF($L26="","←（必ず100％になります）",IF($L26&lt;&gt;$L110,"←（数字が矛盾しています！確認してください）","←OK"))</f>
        <v>←OK</v>
      </c>
    </row>
    <row r="111" spans="2:14">
      <c r="L111" s="25"/>
    </row>
    <row r="112" spans="2:14" ht="13.8" thickBot="1">
      <c r="B112" s="71" t="s">
        <v>132</v>
      </c>
      <c r="L112" s="25"/>
    </row>
    <row r="113" spans="2:14" ht="58.8" customHeight="1" thickBot="1">
      <c r="C113" s="185" t="s">
        <v>124</v>
      </c>
      <c r="D113" s="186"/>
      <c r="E113" s="186"/>
      <c r="F113" s="186"/>
      <c r="G113" s="186"/>
      <c r="H113" s="186"/>
      <c r="I113" s="186"/>
      <c r="J113" s="186"/>
      <c r="K113" s="186"/>
      <c r="L113" s="186"/>
      <c r="M113" s="187"/>
    </row>
    <row r="114" spans="2:14">
      <c r="L114" s="25"/>
    </row>
    <row r="115" spans="2:14" ht="16.5" customHeight="1">
      <c r="B115" s="33" t="s">
        <v>42</v>
      </c>
      <c r="L115" s="25"/>
    </row>
    <row r="116" spans="2:14" ht="16.5" customHeight="1">
      <c r="C116" s="31" t="s">
        <v>32</v>
      </c>
      <c r="D116" s="4"/>
      <c r="E116" s="4"/>
      <c r="F116" s="4"/>
      <c r="G116" s="4"/>
      <c r="H116" s="4"/>
      <c r="I116" s="4"/>
      <c r="J116" s="4"/>
      <c r="K116" s="5"/>
      <c r="L116" s="51">
        <f>集計作業用!Y39</f>
        <v>1</v>
      </c>
      <c r="M116" s="45"/>
    </row>
    <row r="117" spans="2:14" ht="16.5" customHeight="1">
      <c r="C117" s="31" t="s">
        <v>44</v>
      </c>
      <c r="D117" s="4"/>
      <c r="E117" s="4"/>
      <c r="F117" s="4"/>
      <c r="G117" s="4"/>
      <c r="H117" s="4"/>
      <c r="I117" s="4"/>
      <c r="J117" s="4"/>
      <c r="K117" s="5"/>
      <c r="L117" s="51">
        <f>集計作業用!Z39</f>
        <v>1</v>
      </c>
      <c r="M117" s="45"/>
    </row>
    <row r="118" spans="2:14" ht="16.5" customHeight="1">
      <c r="C118" s="31" t="s">
        <v>46</v>
      </c>
      <c r="D118" s="4"/>
      <c r="E118" s="4"/>
      <c r="F118" s="4"/>
      <c r="G118" s="4"/>
      <c r="H118" s="4"/>
      <c r="I118" s="4"/>
      <c r="J118" s="4"/>
      <c r="K118" s="5"/>
      <c r="L118" s="51">
        <f>集計作業用!AA39</f>
        <v>0</v>
      </c>
      <c r="M118" s="45"/>
    </row>
    <row r="119" spans="2:14" ht="16.5" customHeight="1">
      <c r="C119" s="3" t="s">
        <v>45</v>
      </c>
      <c r="D119" s="4"/>
      <c r="E119" s="4"/>
      <c r="F119" s="4"/>
      <c r="G119" s="4"/>
      <c r="H119" s="4"/>
      <c r="I119" s="4"/>
      <c r="J119" s="4"/>
      <c r="K119" s="5"/>
      <c r="L119" s="51">
        <f>集計作業用!AB39</f>
        <v>0</v>
      </c>
      <c r="M119" s="45"/>
    </row>
    <row r="120" spans="2:14" ht="16.5" customHeight="1">
      <c r="C120" s="31" t="s">
        <v>47</v>
      </c>
      <c r="D120" s="4"/>
      <c r="E120" s="4"/>
      <c r="F120" s="17"/>
      <c r="G120" s="17"/>
      <c r="H120" s="17"/>
      <c r="I120" s="17"/>
      <c r="J120" s="17"/>
      <c r="K120" s="23"/>
      <c r="L120" s="54">
        <f>集計作業用!AC39</f>
        <v>0</v>
      </c>
      <c r="M120" s="45"/>
    </row>
    <row r="121" spans="2:14" ht="16.5" customHeight="1">
      <c r="C121" s="70" t="s">
        <v>134</v>
      </c>
      <c r="D121" s="4"/>
      <c r="E121" s="4"/>
      <c r="F121" s="4"/>
      <c r="G121" s="4"/>
      <c r="H121" s="4"/>
      <c r="I121" s="4"/>
      <c r="J121" s="4"/>
      <c r="K121" s="5"/>
      <c r="L121" s="51">
        <f>集計作業用!AD39</f>
        <v>1</v>
      </c>
      <c r="M121" s="45"/>
    </row>
    <row r="122" spans="2:14" ht="16.5" customHeight="1">
      <c r="C122" s="31" t="s">
        <v>39</v>
      </c>
      <c r="D122" s="4"/>
      <c r="E122" s="4"/>
      <c r="F122" s="17"/>
      <c r="G122" s="17"/>
      <c r="H122" s="17"/>
      <c r="I122" s="17"/>
      <c r="J122" s="17"/>
      <c r="K122" s="23"/>
      <c r="L122" s="54">
        <f>集計作業用!AE39</f>
        <v>0</v>
      </c>
      <c r="M122" s="45"/>
    </row>
    <row r="123" spans="2:14" ht="16.5" customHeight="1" thickBot="1">
      <c r="C123" s="34" t="s">
        <v>40</v>
      </c>
      <c r="D123" s="35"/>
      <c r="E123" s="35"/>
      <c r="F123" s="7"/>
      <c r="G123" s="7"/>
      <c r="H123" s="7"/>
      <c r="I123" s="7"/>
      <c r="J123" s="7"/>
      <c r="K123" s="8"/>
      <c r="L123" s="52">
        <f>集計作業用!AF39</f>
        <v>1</v>
      </c>
      <c r="M123" s="46"/>
    </row>
    <row r="124" spans="2:14" ht="16.5" customHeight="1" thickTop="1">
      <c r="C124" s="9" t="s">
        <v>4</v>
      </c>
      <c r="D124" s="1"/>
      <c r="E124" s="1"/>
      <c r="F124" s="1"/>
      <c r="G124" s="1"/>
      <c r="H124" s="1"/>
      <c r="I124" s="1"/>
      <c r="J124" s="1"/>
      <c r="K124" s="10"/>
      <c r="L124" s="53">
        <f>SUM(L116:L123)</f>
        <v>4</v>
      </c>
      <c r="M124" s="47"/>
      <c r="N124" s="106"/>
    </row>
    <row r="125" spans="2:14">
      <c r="L125" s="25"/>
    </row>
    <row r="126" spans="2:14" ht="13.8" thickBot="1">
      <c r="B126" s="71" t="s">
        <v>233</v>
      </c>
      <c r="L126" s="25"/>
    </row>
    <row r="127" spans="2:14" ht="58.8" customHeight="1" thickBot="1">
      <c r="C127" s="185" t="s">
        <v>124</v>
      </c>
      <c r="D127" s="186"/>
      <c r="E127" s="186"/>
      <c r="F127" s="186"/>
      <c r="G127" s="186"/>
      <c r="H127" s="186"/>
      <c r="I127" s="186"/>
      <c r="J127" s="186"/>
      <c r="K127" s="186"/>
      <c r="L127" s="186"/>
      <c r="M127" s="187"/>
    </row>
    <row r="128" spans="2:14">
      <c r="L128" s="25"/>
    </row>
    <row r="129" spans="2:14" ht="16.5" customHeight="1">
      <c r="B129" s="33" t="s">
        <v>48</v>
      </c>
      <c r="L129" s="25"/>
    </row>
    <row r="130" spans="2:14" ht="16.5" customHeight="1">
      <c r="C130" s="31" t="s">
        <v>24</v>
      </c>
      <c r="D130" s="4"/>
      <c r="E130" s="4"/>
      <c r="F130" s="4"/>
      <c r="G130" s="4"/>
      <c r="H130" s="4"/>
      <c r="I130" s="4"/>
      <c r="J130" s="4"/>
      <c r="K130" s="5"/>
      <c r="L130" s="51">
        <f>集計作業用!AH39</f>
        <v>0</v>
      </c>
      <c r="M130" s="27">
        <f>L130/$L26</f>
        <v>0</v>
      </c>
    </row>
    <row r="131" spans="2:14" ht="16.5" customHeight="1">
      <c r="C131" s="3" t="s">
        <v>25</v>
      </c>
      <c r="D131" s="4"/>
      <c r="E131" s="4"/>
      <c r="F131" s="4"/>
      <c r="G131" s="4"/>
      <c r="H131" s="4"/>
      <c r="I131" s="4"/>
      <c r="J131" s="4"/>
      <c r="K131" s="5"/>
      <c r="L131" s="51">
        <f>集計作業用!AH40</f>
        <v>1</v>
      </c>
      <c r="M131" s="27">
        <f>L131/$L26</f>
        <v>0.5</v>
      </c>
    </row>
    <row r="132" spans="2:14" ht="16.5" customHeight="1" thickBot="1">
      <c r="C132" s="34" t="s">
        <v>26</v>
      </c>
      <c r="D132" s="35"/>
      <c r="E132" s="35"/>
      <c r="F132" s="7"/>
      <c r="G132" s="7"/>
      <c r="H132" s="7"/>
      <c r="I132" s="7"/>
      <c r="J132" s="7"/>
      <c r="K132" s="8"/>
      <c r="L132" s="52">
        <f>集計作業用!AH41</f>
        <v>1</v>
      </c>
      <c r="M132" s="28">
        <f>L132/$L26</f>
        <v>0.5</v>
      </c>
    </row>
    <row r="133" spans="2:14" ht="16.5" customHeight="1" thickTop="1">
      <c r="C133" s="9" t="s">
        <v>4</v>
      </c>
      <c r="D133" s="1"/>
      <c r="E133" s="1"/>
      <c r="F133" s="1"/>
      <c r="G133" s="1"/>
      <c r="H133" s="1"/>
      <c r="I133" s="1"/>
      <c r="J133" s="1"/>
      <c r="K133" s="10"/>
      <c r="L133" s="53">
        <f>SUM(L130:L132)</f>
        <v>2</v>
      </c>
      <c r="M133" s="12">
        <f>SUM(M130:M132)</f>
        <v>1</v>
      </c>
      <c r="N133" s="106" t="str">
        <f>IF($L26="","←（必ず100％になります）",IF($L26&lt;&gt;$L133,"←（数字が矛盾しています！確認してください）","←OK"))</f>
        <v>←OK</v>
      </c>
    </row>
    <row r="134" spans="2:14">
      <c r="L134" s="25"/>
    </row>
    <row r="135" spans="2:14" ht="13.8" thickBot="1">
      <c r="B135" s="71" t="s">
        <v>132</v>
      </c>
      <c r="L135" s="25"/>
    </row>
    <row r="136" spans="2:14" ht="58.8" customHeight="1" thickBot="1">
      <c r="C136" s="185" t="s">
        <v>124</v>
      </c>
      <c r="D136" s="186"/>
      <c r="E136" s="186"/>
      <c r="F136" s="186"/>
      <c r="G136" s="186"/>
      <c r="H136" s="186"/>
      <c r="I136" s="186"/>
      <c r="J136" s="186"/>
      <c r="K136" s="186"/>
      <c r="L136" s="186"/>
      <c r="M136" s="187"/>
    </row>
    <row r="137" spans="2:14">
      <c r="L137" s="25"/>
    </row>
    <row r="138" spans="2:14" ht="16.5" customHeight="1">
      <c r="B138" s="33" t="s">
        <v>49</v>
      </c>
      <c r="L138" s="25"/>
    </row>
    <row r="139" spans="2:14" ht="28.2" customHeight="1">
      <c r="C139" s="191" t="s">
        <v>51</v>
      </c>
      <c r="D139" s="192"/>
      <c r="E139" s="192"/>
      <c r="F139" s="192"/>
      <c r="G139" s="192"/>
      <c r="H139" s="192"/>
      <c r="I139" s="192"/>
      <c r="J139" s="192"/>
      <c r="K139" s="193"/>
      <c r="L139" s="51">
        <f>集計作業用!AJ39</f>
        <v>0</v>
      </c>
      <c r="M139" s="45"/>
    </row>
    <row r="140" spans="2:14" ht="16.5" customHeight="1">
      <c r="C140" s="31" t="s">
        <v>53</v>
      </c>
      <c r="D140" s="4"/>
      <c r="E140" s="4"/>
      <c r="F140" s="4"/>
      <c r="G140" s="4"/>
      <c r="H140" s="4"/>
      <c r="I140" s="4"/>
      <c r="J140" s="4"/>
      <c r="K140" s="5"/>
      <c r="L140" s="51">
        <f>集計作業用!AK39</f>
        <v>0</v>
      </c>
      <c r="M140" s="45"/>
    </row>
    <row r="141" spans="2:14" ht="16.5" customHeight="1">
      <c r="C141" s="70" t="s">
        <v>143</v>
      </c>
      <c r="D141" s="4"/>
      <c r="E141" s="4"/>
      <c r="F141" s="4"/>
      <c r="G141" s="4"/>
      <c r="H141" s="4"/>
      <c r="I141" s="4"/>
      <c r="J141" s="4"/>
      <c r="K141" s="5"/>
      <c r="L141" s="51">
        <f>集計作業用!AL39</f>
        <v>0</v>
      </c>
      <c r="M141" s="45"/>
    </row>
    <row r="142" spans="2:14" ht="16.5" customHeight="1">
      <c r="C142" s="31" t="s">
        <v>54</v>
      </c>
      <c r="D142" s="4"/>
      <c r="E142" s="4"/>
      <c r="F142" s="17"/>
      <c r="G142" s="17"/>
      <c r="H142" s="17"/>
      <c r="I142" s="17"/>
      <c r="J142" s="17"/>
      <c r="K142" s="23"/>
      <c r="L142" s="54">
        <f>集計作業用!AM39</f>
        <v>1</v>
      </c>
      <c r="M142" s="45"/>
    </row>
    <row r="143" spans="2:14" ht="16.5" customHeight="1" thickBot="1">
      <c r="C143" s="34" t="s">
        <v>55</v>
      </c>
      <c r="D143" s="35"/>
      <c r="E143" s="35"/>
      <c r="F143" s="7"/>
      <c r="G143" s="7"/>
      <c r="H143" s="7"/>
      <c r="I143" s="7"/>
      <c r="J143" s="7"/>
      <c r="K143" s="8"/>
      <c r="L143" s="52">
        <f>集計作業用!AN39</f>
        <v>0</v>
      </c>
      <c r="M143" s="46"/>
    </row>
    <row r="144" spans="2:14" ht="16.5" customHeight="1" thickTop="1">
      <c r="C144" s="9" t="s">
        <v>4</v>
      </c>
      <c r="D144" s="1"/>
      <c r="E144" s="1"/>
      <c r="F144" s="1"/>
      <c r="G144" s="1"/>
      <c r="H144" s="1"/>
      <c r="I144" s="1"/>
      <c r="J144" s="1"/>
      <c r="K144" s="10"/>
      <c r="L144" s="53">
        <f>SUM(L139:L143)</f>
        <v>1</v>
      </c>
      <c r="M144" s="48"/>
      <c r="N144" s="106"/>
    </row>
    <row r="145" spans="2:14" ht="14.4" customHeight="1">
      <c r="L145" s="25"/>
    </row>
    <row r="146" spans="2:14" ht="13.8" thickBot="1">
      <c r="B146" s="71" t="s">
        <v>233</v>
      </c>
      <c r="L146" s="25"/>
    </row>
    <row r="147" spans="2:14" ht="58.8" customHeight="1" thickBot="1">
      <c r="C147" s="185" t="s">
        <v>124</v>
      </c>
      <c r="D147" s="188"/>
      <c r="E147" s="188"/>
      <c r="F147" s="188"/>
      <c r="G147" s="188"/>
      <c r="H147" s="188"/>
      <c r="I147" s="188"/>
      <c r="J147" s="188"/>
      <c r="K147" s="188"/>
      <c r="L147" s="188"/>
      <c r="M147" s="189"/>
    </row>
    <row r="148" spans="2:14">
      <c r="L148" s="25"/>
    </row>
    <row r="149" spans="2:14" ht="16.5" customHeight="1">
      <c r="B149" s="68" t="s">
        <v>133</v>
      </c>
      <c r="C149" s="25"/>
      <c r="D149" s="25"/>
      <c r="E149" s="25"/>
      <c r="F149" s="25"/>
      <c r="G149" s="25"/>
      <c r="H149" s="25"/>
      <c r="I149" s="25"/>
      <c r="J149" s="25"/>
      <c r="K149" s="25"/>
      <c r="L149" s="25"/>
      <c r="M149" s="25"/>
    </row>
    <row r="150" spans="2:14" ht="16.5" customHeight="1">
      <c r="C150" s="31" t="s">
        <v>24</v>
      </c>
      <c r="D150" s="4"/>
      <c r="E150" s="4"/>
      <c r="F150" s="4"/>
      <c r="G150" s="4"/>
      <c r="H150" s="4"/>
      <c r="I150" s="4"/>
      <c r="J150" s="4"/>
      <c r="K150" s="5"/>
      <c r="L150" s="51">
        <f>集計作業用!AP39</f>
        <v>1</v>
      </c>
      <c r="M150" s="27">
        <f>L150/$L26</f>
        <v>0.5</v>
      </c>
    </row>
    <row r="151" spans="2:14" ht="16.5" customHeight="1">
      <c r="C151" s="3" t="s">
        <v>25</v>
      </c>
      <c r="D151" s="4"/>
      <c r="E151" s="4"/>
      <c r="F151" s="4"/>
      <c r="G151" s="4"/>
      <c r="H151" s="4"/>
      <c r="I151" s="4"/>
      <c r="J151" s="4"/>
      <c r="K151" s="5"/>
      <c r="L151" s="51">
        <f>集計作業用!AP40</f>
        <v>1</v>
      </c>
      <c r="M151" s="27">
        <f>L151/$L26</f>
        <v>0.5</v>
      </c>
    </row>
    <row r="152" spans="2:14" ht="16.5" customHeight="1" thickBot="1">
      <c r="C152" s="34" t="s">
        <v>26</v>
      </c>
      <c r="D152" s="35"/>
      <c r="E152" s="35"/>
      <c r="F152" s="7"/>
      <c r="G152" s="7"/>
      <c r="H152" s="7"/>
      <c r="I152" s="7"/>
      <c r="J152" s="7"/>
      <c r="K152" s="8"/>
      <c r="L152" s="52">
        <f>集計作業用!AP41</f>
        <v>0</v>
      </c>
      <c r="M152" s="28">
        <f>L152/$L26</f>
        <v>0</v>
      </c>
    </row>
    <row r="153" spans="2:14" ht="16.5" customHeight="1" thickTop="1">
      <c r="C153" s="9" t="s">
        <v>4</v>
      </c>
      <c r="D153" s="1"/>
      <c r="E153" s="1"/>
      <c r="F153" s="1"/>
      <c r="G153" s="1"/>
      <c r="H153" s="1"/>
      <c r="I153" s="1"/>
      <c r="J153" s="1"/>
      <c r="K153" s="10"/>
      <c r="L153" s="53">
        <f>SUM(L150:L152)</f>
        <v>2</v>
      </c>
      <c r="M153" s="12">
        <f>SUM(M150:M152)</f>
        <v>1</v>
      </c>
      <c r="N153" s="106" t="str">
        <f>IF($L26="","←（必ず100％になります）",IF($L26&lt;&gt;$L153,"←（数字が矛盾しています！確認してください）","←OK"))</f>
        <v>←OK</v>
      </c>
    </row>
    <row r="154" spans="2:14">
      <c r="L154" s="25"/>
    </row>
    <row r="155" spans="2:14" ht="13.8" thickBot="1">
      <c r="B155" s="71" t="s">
        <v>132</v>
      </c>
      <c r="L155" s="25"/>
    </row>
    <row r="156" spans="2:14" ht="58.8" customHeight="1" thickBot="1">
      <c r="C156" s="185" t="s">
        <v>124</v>
      </c>
      <c r="D156" s="186"/>
      <c r="E156" s="186"/>
      <c r="F156" s="186"/>
      <c r="G156" s="186"/>
      <c r="H156" s="186"/>
      <c r="I156" s="186"/>
      <c r="J156" s="186"/>
      <c r="K156" s="186"/>
      <c r="L156" s="186"/>
      <c r="M156" s="187"/>
    </row>
    <row r="157" spans="2:14">
      <c r="L157" s="25"/>
    </row>
    <row r="158" spans="2:14" ht="16.5" customHeight="1">
      <c r="B158" s="33" t="s">
        <v>50</v>
      </c>
      <c r="L158" s="25"/>
    </row>
    <row r="159" spans="2:14" ht="16.5" customHeight="1">
      <c r="C159" s="31" t="s">
        <v>32</v>
      </c>
      <c r="D159" s="4"/>
      <c r="E159" s="4"/>
      <c r="F159" s="4"/>
      <c r="G159" s="4"/>
      <c r="H159" s="4"/>
      <c r="I159" s="4"/>
      <c r="J159" s="4"/>
      <c r="K159" s="5"/>
      <c r="L159" s="51">
        <f>集計作業用!AR39</f>
        <v>0</v>
      </c>
      <c r="M159" s="45"/>
    </row>
    <row r="160" spans="2:14" ht="16.5" customHeight="1">
      <c r="C160" s="31" t="s">
        <v>57</v>
      </c>
      <c r="D160" s="4"/>
      <c r="E160" s="4"/>
      <c r="F160" s="4"/>
      <c r="G160" s="4"/>
      <c r="H160" s="4"/>
      <c r="I160" s="4"/>
      <c r="J160" s="4"/>
      <c r="K160" s="5"/>
      <c r="L160" s="51">
        <f>集計作業用!AS39</f>
        <v>1</v>
      </c>
      <c r="M160" s="45"/>
    </row>
    <row r="161" spans="2:14" ht="16.5" customHeight="1">
      <c r="C161" s="31" t="s">
        <v>59</v>
      </c>
      <c r="D161" s="4"/>
      <c r="E161" s="4"/>
      <c r="F161" s="4"/>
      <c r="G161" s="4"/>
      <c r="H161" s="4"/>
      <c r="I161" s="4"/>
      <c r="J161" s="4"/>
      <c r="K161" s="5"/>
      <c r="L161" s="51">
        <f>集計作業用!AT39</f>
        <v>1</v>
      </c>
      <c r="M161" s="45"/>
    </row>
    <row r="162" spans="2:14" ht="16.5" customHeight="1">
      <c r="C162" s="70" t="s">
        <v>138</v>
      </c>
      <c r="D162" s="4"/>
      <c r="E162" s="4"/>
      <c r="F162" s="4"/>
      <c r="G162" s="4"/>
      <c r="H162" s="4"/>
      <c r="I162" s="4"/>
      <c r="J162" s="4"/>
      <c r="K162" s="5"/>
      <c r="L162" s="51">
        <f>集計作業用!AU39</f>
        <v>2</v>
      </c>
      <c r="M162" s="45"/>
    </row>
    <row r="163" spans="2:14" ht="16.5" customHeight="1">
      <c r="C163" s="31" t="s">
        <v>60</v>
      </c>
      <c r="D163" s="4"/>
      <c r="E163" s="4"/>
      <c r="F163" s="17"/>
      <c r="G163" s="17"/>
      <c r="H163" s="17"/>
      <c r="I163" s="17"/>
      <c r="J163" s="17"/>
      <c r="K163" s="23"/>
      <c r="L163" s="54">
        <f>集計作業用!AV39</f>
        <v>0</v>
      </c>
      <c r="M163" s="45"/>
    </row>
    <row r="164" spans="2:14" ht="16.5" customHeight="1" thickBot="1">
      <c r="C164" s="34" t="s">
        <v>61</v>
      </c>
      <c r="D164" s="35"/>
      <c r="E164" s="35"/>
      <c r="F164" s="7"/>
      <c r="G164" s="7"/>
      <c r="H164" s="7"/>
      <c r="I164" s="7"/>
      <c r="J164" s="7"/>
      <c r="K164" s="8"/>
      <c r="L164" s="52">
        <f>集計作業用!AW39</f>
        <v>0</v>
      </c>
      <c r="M164" s="46"/>
    </row>
    <row r="165" spans="2:14" ht="16.5" customHeight="1" thickTop="1">
      <c r="C165" s="9" t="s">
        <v>4</v>
      </c>
      <c r="D165" s="1"/>
      <c r="E165" s="1"/>
      <c r="F165" s="1"/>
      <c r="G165" s="1"/>
      <c r="H165" s="1"/>
      <c r="I165" s="1"/>
      <c r="J165" s="1"/>
      <c r="K165" s="10"/>
      <c r="L165" s="53">
        <f>SUM(L159:L164)</f>
        <v>4</v>
      </c>
      <c r="M165" s="48"/>
      <c r="N165" s="106"/>
    </row>
    <row r="166" spans="2:14">
      <c r="L166" s="25"/>
    </row>
    <row r="167" spans="2:14" ht="13.8" thickBot="1">
      <c r="B167" s="71" t="s">
        <v>233</v>
      </c>
      <c r="L167" s="25"/>
    </row>
    <row r="168" spans="2:14" ht="58.8" customHeight="1" thickBot="1">
      <c r="C168" s="185" t="s">
        <v>124</v>
      </c>
      <c r="D168" s="186"/>
      <c r="E168" s="186"/>
      <c r="F168" s="186"/>
      <c r="G168" s="186"/>
      <c r="H168" s="186"/>
      <c r="I168" s="186"/>
      <c r="J168" s="186"/>
      <c r="K168" s="186"/>
      <c r="L168" s="186"/>
      <c r="M168" s="187"/>
    </row>
    <row r="169" spans="2:14">
      <c r="L169" s="25"/>
    </row>
    <row r="170" spans="2:14" ht="16.5" customHeight="1">
      <c r="B170" s="33" t="s">
        <v>62</v>
      </c>
      <c r="L170" s="25"/>
    </row>
    <row r="171" spans="2:14" ht="16.5" customHeight="1">
      <c r="C171" s="31" t="s">
        <v>24</v>
      </c>
      <c r="D171" s="4"/>
      <c r="E171" s="4"/>
      <c r="F171" s="4"/>
      <c r="G171" s="4"/>
      <c r="H171" s="4"/>
      <c r="I171" s="4"/>
      <c r="J171" s="4"/>
      <c r="K171" s="5"/>
      <c r="L171" s="51">
        <f>集計作業用!AY39</f>
        <v>1</v>
      </c>
      <c r="M171" s="27">
        <f>L171/$L26</f>
        <v>0.5</v>
      </c>
    </row>
    <row r="172" spans="2:14" ht="16.5" customHeight="1">
      <c r="C172" s="3" t="s">
        <v>25</v>
      </c>
      <c r="D172" s="4"/>
      <c r="E172" s="4"/>
      <c r="F172" s="4"/>
      <c r="G172" s="4"/>
      <c r="H172" s="4"/>
      <c r="I172" s="4"/>
      <c r="J172" s="4"/>
      <c r="K172" s="5"/>
      <c r="L172" s="51">
        <f>集計作業用!AY40</f>
        <v>0</v>
      </c>
      <c r="M172" s="27">
        <f>L172/$L26</f>
        <v>0</v>
      </c>
    </row>
    <row r="173" spans="2:14" ht="16.5" customHeight="1" thickBot="1">
      <c r="C173" s="34" t="s">
        <v>26</v>
      </c>
      <c r="D173" s="35"/>
      <c r="E173" s="35"/>
      <c r="F173" s="7"/>
      <c r="G173" s="7"/>
      <c r="H173" s="7"/>
      <c r="I173" s="7"/>
      <c r="J173" s="7"/>
      <c r="K173" s="8"/>
      <c r="L173" s="52">
        <f>集計作業用!AY41</f>
        <v>1</v>
      </c>
      <c r="M173" s="28">
        <f>L173/$L26</f>
        <v>0.5</v>
      </c>
    </row>
    <row r="174" spans="2:14" ht="16.5" customHeight="1" thickTop="1">
      <c r="C174" s="9" t="s">
        <v>4</v>
      </c>
      <c r="D174" s="1"/>
      <c r="E174" s="1"/>
      <c r="F174" s="1"/>
      <c r="G174" s="1"/>
      <c r="H174" s="1"/>
      <c r="I174" s="1"/>
      <c r="J174" s="1"/>
      <c r="K174" s="10"/>
      <c r="L174" s="53">
        <f>SUM(L171:L173)</f>
        <v>2</v>
      </c>
      <c r="M174" s="12">
        <f>SUM(M171:M173)</f>
        <v>1</v>
      </c>
      <c r="N174" s="106" t="str">
        <f>IF($L26="","←（必ず100％になります）",IF($L26&lt;&gt;$L174,"←（数字が矛盾しています！確認してください）","←OK"))</f>
        <v>←OK</v>
      </c>
    </row>
    <row r="175" spans="2:14">
      <c r="L175" s="25"/>
    </row>
    <row r="176" spans="2:14" ht="13.8" thickBot="1">
      <c r="B176" s="71" t="s">
        <v>132</v>
      </c>
      <c r="L176" s="25"/>
    </row>
    <row r="177" spans="2:14" ht="58.8" customHeight="1" thickBot="1">
      <c r="C177" s="185" t="s">
        <v>124</v>
      </c>
      <c r="D177" s="186"/>
      <c r="E177" s="186"/>
      <c r="F177" s="186"/>
      <c r="G177" s="186"/>
      <c r="H177" s="186"/>
      <c r="I177" s="186"/>
      <c r="J177" s="186"/>
      <c r="K177" s="186"/>
      <c r="L177" s="186"/>
      <c r="M177" s="187"/>
    </row>
    <row r="178" spans="2:14">
      <c r="L178" s="25"/>
    </row>
    <row r="179" spans="2:14" ht="16.5" customHeight="1">
      <c r="B179" s="33" t="s">
        <v>63</v>
      </c>
      <c r="L179" s="25"/>
    </row>
    <row r="180" spans="2:14" ht="16.5" customHeight="1">
      <c r="C180" s="31" t="s">
        <v>32</v>
      </c>
      <c r="D180" s="4"/>
      <c r="E180" s="4"/>
      <c r="F180" s="4"/>
      <c r="G180" s="4"/>
      <c r="H180" s="4"/>
      <c r="I180" s="4"/>
      <c r="J180" s="4"/>
      <c r="K180" s="5"/>
      <c r="L180" s="51">
        <f>集計作業用!BA39</f>
        <v>2</v>
      </c>
      <c r="M180" s="45"/>
    </row>
    <row r="181" spans="2:14" ht="16.5" customHeight="1">
      <c r="C181" s="31" t="s">
        <v>65</v>
      </c>
      <c r="D181" s="4"/>
      <c r="E181" s="4"/>
      <c r="F181" s="4"/>
      <c r="G181" s="4"/>
      <c r="H181" s="4"/>
      <c r="I181" s="4"/>
      <c r="J181" s="4"/>
      <c r="K181" s="5"/>
      <c r="L181" s="51">
        <f>集計作業用!BB39</f>
        <v>0</v>
      </c>
      <c r="M181" s="45"/>
    </row>
    <row r="182" spans="2:14" ht="16.5" customHeight="1">
      <c r="C182" s="70" t="s">
        <v>139</v>
      </c>
      <c r="D182" s="4"/>
      <c r="E182" s="4"/>
      <c r="F182" s="4"/>
      <c r="G182" s="4"/>
      <c r="H182" s="4"/>
      <c r="I182" s="4"/>
      <c r="J182" s="4"/>
      <c r="K182" s="5"/>
      <c r="L182" s="51">
        <f>集計作業用!BC39</f>
        <v>0</v>
      </c>
      <c r="M182" s="45"/>
    </row>
    <row r="183" spans="2:14" ht="16.5" customHeight="1">
      <c r="C183" s="31" t="s">
        <v>54</v>
      </c>
      <c r="D183" s="4"/>
      <c r="E183" s="4"/>
      <c r="F183" s="17"/>
      <c r="G183" s="17"/>
      <c r="H183" s="17"/>
      <c r="I183" s="17"/>
      <c r="J183" s="17"/>
      <c r="K183" s="23"/>
      <c r="L183" s="54">
        <f>集計作業用!BD39</f>
        <v>1</v>
      </c>
      <c r="M183" s="45"/>
    </row>
    <row r="184" spans="2:14" ht="16.5" customHeight="1" thickBot="1">
      <c r="C184" s="34" t="s">
        <v>55</v>
      </c>
      <c r="D184" s="35"/>
      <c r="E184" s="35"/>
      <c r="F184" s="7"/>
      <c r="G184" s="7"/>
      <c r="H184" s="7"/>
      <c r="I184" s="7"/>
      <c r="J184" s="7"/>
      <c r="K184" s="8"/>
      <c r="L184" s="52">
        <f>集計作業用!BE39</f>
        <v>0</v>
      </c>
      <c r="M184" s="46"/>
    </row>
    <row r="185" spans="2:14" ht="16.5" customHeight="1" thickTop="1">
      <c r="C185" s="9" t="s">
        <v>4</v>
      </c>
      <c r="D185" s="1"/>
      <c r="E185" s="1"/>
      <c r="F185" s="1"/>
      <c r="G185" s="1"/>
      <c r="H185" s="1"/>
      <c r="I185" s="1"/>
      <c r="J185" s="1"/>
      <c r="K185" s="10"/>
      <c r="L185" s="53">
        <f>SUM(L180:L184)</f>
        <v>3</v>
      </c>
      <c r="M185" s="48"/>
      <c r="N185" s="106"/>
    </row>
    <row r="186" spans="2:14">
      <c r="L186" s="25"/>
    </row>
    <row r="187" spans="2:14" ht="13.8" thickBot="1">
      <c r="B187" s="33" t="s">
        <v>128</v>
      </c>
      <c r="L187" s="25"/>
    </row>
    <row r="188" spans="2:14" ht="58.8" customHeight="1" thickBot="1">
      <c r="C188" s="185" t="s">
        <v>124</v>
      </c>
      <c r="D188" s="186"/>
      <c r="E188" s="186"/>
      <c r="F188" s="186"/>
      <c r="G188" s="186"/>
      <c r="H188" s="186"/>
      <c r="I188" s="186"/>
      <c r="J188" s="186"/>
      <c r="K188" s="186"/>
      <c r="L188" s="186"/>
      <c r="M188" s="187"/>
    </row>
    <row r="189" spans="2:14">
      <c r="L189" s="25"/>
    </row>
    <row r="190" spans="2:14" ht="16.5" customHeight="1">
      <c r="B190" s="33" t="s">
        <v>129</v>
      </c>
      <c r="L190" s="25"/>
    </row>
    <row r="191" spans="2:14" ht="16.5" customHeight="1">
      <c r="B191" s="33" t="s">
        <v>232</v>
      </c>
      <c r="L191" s="25"/>
    </row>
    <row r="192" spans="2:14" ht="16.5" customHeight="1">
      <c r="C192" s="31" t="s">
        <v>66</v>
      </c>
      <c r="D192" s="4"/>
      <c r="E192" s="4"/>
      <c r="F192" s="4"/>
      <c r="G192" s="4"/>
      <c r="H192" s="4"/>
      <c r="I192" s="4"/>
      <c r="J192" s="4"/>
      <c r="K192" s="5"/>
      <c r="L192" s="51">
        <f>集計作業用!BG39</f>
        <v>1</v>
      </c>
      <c r="M192" s="27">
        <f>L192/$L26</f>
        <v>0.5</v>
      </c>
    </row>
    <row r="193" spans="1:14" ht="16.5" customHeight="1">
      <c r="C193" s="31" t="s">
        <v>67</v>
      </c>
      <c r="D193" s="4"/>
      <c r="E193" s="4"/>
      <c r="F193" s="4"/>
      <c r="G193" s="4"/>
      <c r="H193" s="4"/>
      <c r="I193" s="4"/>
      <c r="J193" s="4"/>
      <c r="K193" s="5"/>
      <c r="L193" s="51">
        <f>集計作業用!BG40</f>
        <v>0</v>
      </c>
      <c r="M193" s="27">
        <f>L193/$L26</f>
        <v>0</v>
      </c>
    </row>
    <row r="194" spans="1:14" ht="16.5" customHeight="1">
      <c r="C194" s="31" t="s">
        <v>68</v>
      </c>
      <c r="D194" s="4"/>
      <c r="E194" s="4"/>
      <c r="F194" s="4"/>
      <c r="G194" s="4"/>
      <c r="H194" s="4"/>
      <c r="I194" s="4"/>
      <c r="J194" s="4"/>
      <c r="K194" s="5"/>
      <c r="L194" s="51">
        <f>集計作業用!BG41</f>
        <v>0</v>
      </c>
      <c r="M194" s="27">
        <f>L194/$L26</f>
        <v>0</v>
      </c>
    </row>
    <row r="195" spans="1:14" ht="16.5" customHeight="1">
      <c r="C195" s="3" t="s">
        <v>69</v>
      </c>
      <c r="D195" s="4"/>
      <c r="E195" s="4"/>
      <c r="F195" s="4"/>
      <c r="G195" s="4"/>
      <c r="H195" s="4"/>
      <c r="I195" s="4"/>
      <c r="J195" s="4"/>
      <c r="K195" s="5"/>
      <c r="L195" s="51">
        <f>集計作業用!BG42</f>
        <v>0</v>
      </c>
      <c r="M195" s="27">
        <f>L195/$L26</f>
        <v>0</v>
      </c>
    </row>
    <row r="196" spans="1:14" ht="16.5" customHeight="1">
      <c r="C196" s="31" t="s">
        <v>70</v>
      </c>
      <c r="D196" s="4"/>
      <c r="E196" s="4"/>
      <c r="F196" s="17"/>
      <c r="G196" s="17"/>
      <c r="H196" s="17"/>
      <c r="I196" s="17"/>
      <c r="J196" s="17"/>
      <c r="K196" s="23"/>
      <c r="L196" s="51">
        <f>集計作業用!BG43</f>
        <v>1</v>
      </c>
      <c r="M196" s="27">
        <f>L196/$L26</f>
        <v>0.5</v>
      </c>
    </row>
    <row r="197" spans="1:14" ht="16.5" customHeight="1">
      <c r="C197" s="3" t="s">
        <v>71</v>
      </c>
      <c r="D197" s="4"/>
      <c r="E197" s="4"/>
      <c r="F197" s="4"/>
      <c r="G197" s="4"/>
      <c r="H197" s="4"/>
      <c r="I197" s="4"/>
      <c r="J197" s="4"/>
      <c r="K197" s="5"/>
      <c r="L197" s="51">
        <f>集計作業用!BG44</f>
        <v>0</v>
      </c>
      <c r="M197" s="27">
        <f>L197/$L26</f>
        <v>0</v>
      </c>
    </row>
    <row r="198" spans="1:14" ht="16.5" customHeight="1" thickBot="1">
      <c r="C198" s="32" t="s">
        <v>72</v>
      </c>
      <c r="D198" s="7"/>
      <c r="E198" s="7"/>
      <c r="F198" s="7"/>
      <c r="G198" s="7"/>
      <c r="H198" s="7"/>
      <c r="I198" s="7"/>
      <c r="J198" s="7"/>
      <c r="K198" s="8"/>
      <c r="L198" s="52">
        <f>集計作業用!BG45</f>
        <v>0</v>
      </c>
      <c r="M198" s="28">
        <f>L198/$L26</f>
        <v>0</v>
      </c>
    </row>
    <row r="199" spans="1:14" ht="16.5" customHeight="1" thickTop="1">
      <c r="C199" s="9" t="s">
        <v>4</v>
      </c>
      <c r="D199" s="1"/>
      <c r="E199" s="1"/>
      <c r="F199" s="1"/>
      <c r="G199" s="1"/>
      <c r="H199" s="1"/>
      <c r="I199" s="1"/>
      <c r="J199" s="1"/>
      <c r="K199" s="10"/>
      <c r="L199" s="53">
        <f>SUM(L192:L198)</f>
        <v>2</v>
      </c>
      <c r="M199" s="12">
        <f>SUM(M192:M198)</f>
        <v>1</v>
      </c>
      <c r="N199" s="106" t="str">
        <f>IF($L26="","←（必ず100％になります）",IF($L26&lt;&gt;$L199,"←（数字が矛盾しています！確認してください）","←OK"))</f>
        <v>←OK</v>
      </c>
    </row>
    <row r="200" spans="1:14">
      <c r="L200" s="25"/>
    </row>
    <row r="201" spans="1:14">
      <c r="B201" s="72" t="s">
        <v>144</v>
      </c>
      <c r="C201" s="69"/>
      <c r="D201" s="69"/>
      <c r="E201" s="69"/>
      <c r="F201" s="69"/>
      <c r="L201" s="25"/>
    </row>
    <row r="202" spans="1:14" ht="13.8" thickBot="1">
      <c r="B202" s="33" t="s">
        <v>130</v>
      </c>
      <c r="L202" s="25"/>
    </row>
    <row r="203" spans="1:14" ht="58.8" customHeight="1" thickBot="1">
      <c r="C203" s="185" t="s">
        <v>124</v>
      </c>
      <c r="D203" s="186"/>
      <c r="E203" s="186"/>
      <c r="F203" s="186"/>
      <c r="G203" s="186"/>
      <c r="H203" s="186"/>
      <c r="I203" s="186"/>
      <c r="J203" s="186"/>
      <c r="K203" s="186"/>
      <c r="L203" s="186"/>
      <c r="M203" s="187"/>
    </row>
    <row r="204" spans="1:14">
      <c r="L204" s="25"/>
    </row>
    <row r="205" spans="1:14">
      <c r="A205" s="1"/>
      <c r="B205" s="107"/>
      <c r="C205" s="1"/>
      <c r="D205" s="1"/>
      <c r="E205" s="1"/>
      <c r="F205" s="1"/>
      <c r="G205" s="1"/>
      <c r="H205" s="1"/>
      <c r="I205" s="1"/>
      <c r="J205" s="1"/>
      <c r="K205" s="1"/>
      <c r="L205" s="108"/>
      <c r="M205" s="1"/>
    </row>
    <row r="206" spans="1:14" ht="29.4" customHeight="1">
      <c r="A206" s="102"/>
      <c r="B206" s="174" t="s">
        <v>188</v>
      </c>
      <c r="C206" s="174"/>
      <c r="D206" s="174"/>
      <c r="E206" s="174"/>
      <c r="F206" s="174"/>
      <c r="G206" s="174"/>
      <c r="H206" s="174"/>
      <c r="I206" s="174"/>
      <c r="J206" s="174"/>
      <c r="K206" s="174"/>
      <c r="L206" s="174"/>
      <c r="M206" s="174"/>
    </row>
    <row r="207" spans="1:14" ht="15" customHeight="1" thickBot="1">
      <c r="A207" s="102"/>
      <c r="B207" s="102" t="s">
        <v>187</v>
      </c>
      <c r="C207" s="102"/>
      <c r="D207" s="102"/>
      <c r="E207" s="102"/>
      <c r="F207" s="102"/>
      <c r="G207" s="102"/>
      <c r="H207" s="102"/>
      <c r="I207" s="102"/>
      <c r="J207" s="102"/>
      <c r="K207" s="102"/>
      <c r="L207" s="102"/>
      <c r="M207" s="102"/>
    </row>
    <row r="208" spans="1:14">
      <c r="A208" s="102"/>
      <c r="B208" s="175" t="s">
        <v>179</v>
      </c>
      <c r="C208" s="177" t="s">
        <v>181</v>
      </c>
      <c r="D208" s="177" t="s">
        <v>182</v>
      </c>
      <c r="E208" s="179" t="s">
        <v>180</v>
      </c>
      <c r="F208" s="177" t="s">
        <v>183</v>
      </c>
      <c r="G208" s="181" t="s">
        <v>184</v>
      </c>
      <c r="H208" s="102"/>
      <c r="I208" s="102"/>
      <c r="J208" s="102"/>
      <c r="K208" s="102"/>
      <c r="L208" s="102"/>
      <c r="M208" s="102"/>
    </row>
    <row r="209" spans="1:13">
      <c r="A209" s="102"/>
      <c r="B209" s="176"/>
      <c r="C209" s="178"/>
      <c r="D209" s="178"/>
      <c r="E209" s="180"/>
      <c r="F209" s="178"/>
      <c r="G209" s="182"/>
      <c r="H209" s="102"/>
      <c r="I209" s="102"/>
      <c r="J209" s="102"/>
      <c r="K209" s="102"/>
      <c r="L209" s="102"/>
      <c r="M209" s="102"/>
    </row>
    <row r="210" spans="1:13" ht="29.4" customHeight="1" thickBot="1">
      <c r="A210" s="102"/>
      <c r="B210" s="122" t="s">
        <v>155</v>
      </c>
      <c r="C210" s="123"/>
      <c r="D210" s="123"/>
      <c r="E210" s="124" t="s">
        <v>155</v>
      </c>
      <c r="F210" s="124" t="s">
        <v>155</v>
      </c>
      <c r="G210" s="125"/>
      <c r="H210" s="183" t="s">
        <v>212</v>
      </c>
      <c r="I210" s="184"/>
      <c r="J210" s="184"/>
      <c r="K210" s="184"/>
      <c r="L210" s="184"/>
      <c r="M210" s="184"/>
    </row>
    <row r="211" spans="1:13">
      <c r="A211" s="102"/>
      <c r="B211" s="102"/>
      <c r="C211" s="102"/>
      <c r="D211" s="102"/>
      <c r="E211" s="102"/>
      <c r="F211" s="102"/>
      <c r="G211" s="102"/>
      <c r="H211" s="102"/>
      <c r="I211" s="102"/>
      <c r="J211" s="102"/>
      <c r="K211" s="102"/>
      <c r="L211" s="102"/>
      <c r="M211" s="102"/>
    </row>
    <row r="212" spans="1:13" ht="13.8" thickBot="1">
      <c r="A212" s="102"/>
      <c r="B212" s="102" t="s">
        <v>186</v>
      </c>
      <c r="C212" s="102"/>
      <c r="D212" s="102"/>
      <c r="E212" s="102"/>
      <c r="F212" s="102"/>
      <c r="G212" s="102"/>
      <c r="H212" s="102"/>
      <c r="I212" s="102"/>
      <c r="J212" s="102"/>
      <c r="K212" s="102"/>
      <c r="L212" s="102"/>
      <c r="M212" s="102"/>
    </row>
    <row r="213" spans="1:13">
      <c r="A213" s="102"/>
      <c r="B213" s="165" t="s">
        <v>185</v>
      </c>
      <c r="C213" s="166"/>
      <c r="D213" s="166"/>
      <c r="E213" s="166"/>
      <c r="F213" s="166"/>
      <c r="G213" s="167"/>
      <c r="H213" s="102"/>
      <c r="I213" s="102"/>
      <c r="J213" s="102"/>
      <c r="K213" s="102"/>
      <c r="L213" s="102"/>
      <c r="M213" s="102"/>
    </row>
    <row r="214" spans="1:13">
      <c r="A214" s="102"/>
      <c r="B214" s="168"/>
      <c r="C214" s="169"/>
      <c r="D214" s="169"/>
      <c r="E214" s="169"/>
      <c r="F214" s="169"/>
      <c r="G214" s="170"/>
      <c r="H214" s="102"/>
      <c r="I214" s="102"/>
      <c r="J214" s="102"/>
      <c r="K214" s="102"/>
      <c r="L214" s="102"/>
      <c r="M214" s="102"/>
    </row>
    <row r="215" spans="1:13">
      <c r="A215" s="102"/>
      <c r="B215" s="168"/>
      <c r="C215" s="169"/>
      <c r="D215" s="169"/>
      <c r="E215" s="169"/>
      <c r="F215" s="169"/>
      <c r="G215" s="170"/>
      <c r="H215" s="102"/>
      <c r="I215" s="102"/>
      <c r="J215" s="102"/>
      <c r="K215" s="102"/>
      <c r="L215" s="102"/>
      <c r="M215" s="102"/>
    </row>
    <row r="216" spans="1:13" ht="13.8" thickBot="1">
      <c r="A216" s="102"/>
      <c r="B216" s="171"/>
      <c r="C216" s="172"/>
      <c r="D216" s="172"/>
      <c r="E216" s="172"/>
      <c r="F216" s="172"/>
      <c r="G216" s="173"/>
      <c r="H216" s="102"/>
      <c r="I216" s="102"/>
      <c r="J216" s="102"/>
      <c r="K216" s="102"/>
      <c r="L216" s="102"/>
      <c r="M216" s="102"/>
    </row>
    <row r="217" spans="1:13">
      <c r="L217" s="25"/>
    </row>
    <row r="218" spans="1:13">
      <c r="L218" s="25"/>
    </row>
    <row r="219" spans="1:13">
      <c r="L219" s="25"/>
    </row>
    <row r="220" spans="1:13">
      <c r="L220" s="25"/>
    </row>
    <row r="221" spans="1:13">
      <c r="L221" s="25"/>
    </row>
    <row r="222" spans="1:13">
      <c r="L222" s="25"/>
    </row>
    <row r="223" spans="1:13">
      <c r="L223" s="25"/>
    </row>
    <row r="224" spans="1:13">
      <c r="L224" s="25"/>
    </row>
    <row r="225" spans="12:12">
      <c r="L225" s="25"/>
    </row>
    <row r="226" spans="12:12">
      <c r="L226" s="25"/>
    </row>
    <row r="227" spans="12:12">
      <c r="L227" s="25"/>
    </row>
    <row r="228" spans="12:12">
      <c r="L228" s="25"/>
    </row>
    <row r="229" spans="12:12">
      <c r="L229" s="25"/>
    </row>
    <row r="230" spans="12:12">
      <c r="L230" s="25"/>
    </row>
    <row r="231" spans="12:12">
      <c r="L231" s="25"/>
    </row>
    <row r="232" spans="12:12">
      <c r="L232" s="25"/>
    </row>
    <row r="233" spans="12:12">
      <c r="L233" s="25"/>
    </row>
    <row r="234" spans="12:12">
      <c r="L234" s="25"/>
    </row>
    <row r="235" spans="12:12">
      <c r="L235" s="25"/>
    </row>
    <row r="236" spans="12:12">
      <c r="L236" s="25"/>
    </row>
    <row r="237" spans="12:12">
      <c r="L237" s="25"/>
    </row>
    <row r="238" spans="12:12">
      <c r="L238" s="25"/>
    </row>
    <row r="239" spans="12:12">
      <c r="L239" s="25"/>
    </row>
    <row r="240" spans="12:12">
      <c r="L240" s="25"/>
    </row>
    <row r="241" spans="12:12">
      <c r="L241" s="25"/>
    </row>
    <row r="242" spans="12:12">
      <c r="L242" s="25"/>
    </row>
    <row r="243" spans="12:12">
      <c r="L243" s="25"/>
    </row>
    <row r="244" spans="12:12">
      <c r="L244" s="25"/>
    </row>
    <row r="245" spans="12:12">
      <c r="L245" s="25"/>
    </row>
    <row r="246" spans="12:12">
      <c r="L246" s="25"/>
    </row>
    <row r="247" spans="12:12">
      <c r="L247" s="25"/>
    </row>
    <row r="248" spans="12:12">
      <c r="L248" s="25"/>
    </row>
    <row r="249" spans="12:12">
      <c r="L249" s="25"/>
    </row>
    <row r="250" spans="12:12">
      <c r="L250" s="25"/>
    </row>
    <row r="251" spans="12:12">
      <c r="L251" s="25"/>
    </row>
    <row r="252" spans="12:12">
      <c r="L252" s="25"/>
    </row>
    <row r="253" spans="12:12">
      <c r="L253" s="25"/>
    </row>
    <row r="254" spans="12:12">
      <c r="L254" s="25"/>
    </row>
    <row r="255" spans="12:12">
      <c r="L255" s="25"/>
    </row>
    <row r="256" spans="12:12">
      <c r="L256" s="25"/>
    </row>
    <row r="257" spans="12:12">
      <c r="L257" s="25"/>
    </row>
    <row r="258" spans="12:12">
      <c r="L258" s="25"/>
    </row>
    <row r="259" spans="12:12">
      <c r="L259" s="25"/>
    </row>
    <row r="260" spans="12:12">
      <c r="L260" s="25"/>
    </row>
    <row r="261" spans="12:12">
      <c r="L261" s="25"/>
    </row>
    <row r="262" spans="12:12">
      <c r="L262" s="25"/>
    </row>
    <row r="263" spans="12:12">
      <c r="L263" s="25"/>
    </row>
    <row r="264" spans="12:12">
      <c r="L264" s="25"/>
    </row>
    <row r="265" spans="12:12">
      <c r="L265" s="25"/>
    </row>
    <row r="266" spans="12:12">
      <c r="L266" s="25"/>
    </row>
    <row r="267" spans="12:12">
      <c r="L267" s="25"/>
    </row>
    <row r="268" spans="12:12">
      <c r="L268" s="25"/>
    </row>
    <row r="269" spans="12:12">
      <c r="L269" s="25"/>
    </row>
  </sheetData>
  <sheetProtection insertRows="0" deleteRows="0"/>
  <mergeCells count="29">
    <mergeCell ref="C156:M156"/>
    <mergeCell ref="C168:M168"/>
    <mergeCell ref="C177:M177"/>
    <mergeCell ref="C188:M188"/>
    <mergeCell ref="C203:M203"/>
    <mergeCell ref="C147:M147"/>
    <mergeCell ref="B25:M25"/>
    <mergeCell ref="C139:K139"/>
    <mergeCell ref="J2:M2"/>
    <mergeCell ref="B11:M11"/>
    <mergeCell ref="C77:M77"/>
    <mergeCell ref="C81:M81"/>
    <mergeCell ref="C90:M90"/>
    <mergeCell ref="C104:M104"/>
    <mergeCell ref="C113:M113"/>
    <mergeCell ref="C127:M127"/>
    <mergeCell ref="C136:M136"/>
    <mergeCell ref="L5:M5"/>
    <mergeCell ref="C4:D4"/>
    <mergeCell ref="B5:D5"/>
    <mergeCell ref="B213:G216"/>
    <mergeCell ref="B206:M206"/>
    <mergeCell ref="B208:B209"/>
    <mergeCell ref="C208:C209"/>
    <mergeCell ref="D208:D209"/>
    <mergeCell ref="E208:E209"/>
    <mergeCell ref="F208:F209"/>
    <mergeCell ref="G208:G209"/>
    <mergeCell ref="H210:M210"/>
  </mergeCells>
  <phoneticPr fontId="1"/>
  <conditionalFormatting sqref="M22:M23">
    <cfRule type="cellIs" dxfId="15" priority="54" operator="notEqual">
      <formula>1</formula>
    </cfRule>
  </conditionalFormatting>
  <conditionalFormatting sqref="M29">
    <cfRule type="cellIs" dxfId="14" priority="18" operator="notEqual">
      <formula>1</formula>
    </cfRule>
  </conditionalFormatting>
  <conditionalFormatting sqref="M39:M40">
    <cfRule type="cellIs" dxfId="13" priority="25" operator="notEqual">
      <formula>1</formula>
    </cfRule>
  </conditionalFormatting>
  <conditionalFormatting sqref="M46">
    <cfRule type="cellIs" dxfId="12" priority="17" operator="notEqual">
      <formula>1</formula>
    </cfRule>
  </conditionalFormatting>
  <conditionalFormatting sqref="M53">
    <cfRule type="cellIs" dxfId="11" priority="16" operator="notEqual">
      <formula>1</formula>
    </cfRule>
  </conditionalFormatting>
  <conditionalFormatting sqref="M60">
    <cfRule type="cellIs" dxfId="10" priority="15" operator="notEqual">
      <formula>1</formula>
    </cfRule>
  </conditionalFormatting>
  <conditionalFormatting sqref="M67">
    <cfRule type="cellIs" dxfId="9" priority="14" operator="notEqual">
      <formula>1</formula>
    </cfRule>
  </conditionalFormatting>
  <conditionalFormatting sqref="M73:M74">
    <cfRule type="cellIs" dxfId="8" priority="13" operator="notEqual">
      <formula>1</formula>
    </cfRule>
  </conditionalFormatting>
  <conditionalFormatting sqref="M87">
    <cfRule type="cellIs" dxfId="7" priority="12" operator="notEqual">
      <formula>1</formula>
    </cfRule>
  </conditionalFormatting>
  <conditionalFormatting sqref="M101">
    <cfRule type="cellIs" dxfId="6" priority="11" operator="notEqual">
      <formula>1</formula>
    </cfRule>
  </conditionalFormatting>
  <conditionalFormatting sqref="M110">
    <cfRule type="cellIs" dxfId="5" priority="10" operator="notEqual">
      <formula>1</formula>
    </cfRule>
  </conditionalFormatting>
  <conditionalFormatting sqref="M124">
    <cfRule type="cellIs" dxfId="4" priority="1" operator="notEqual">
      <formula>1</formula>
    </cfRule>
  </conditionalFormatting>
  <conditionalFormatting sqref="M133">
    <cfRule type="cellIs" dxfId="3" priority="8" operator="notEqual">
      <formula>1</formula>
    </cfRule>
  </conditionalFormatting>
  <conditionalFormatting sqref="M153">
    <cfRule type="cellIs" dxfId="2" priority="6" operator="notEqual">
      <formula>1</formula>
    </cfRule>
  </conditionalFormatting>
  <conditionalFormatting sqref="M174">
    <cfRule type="cellIs" dxfId="1" priority="4" operator="notEqual">
      <formula>1</formula>
    </cfRule>
  </conditionalFormatting>
  <conditionalFormatting sqref="M199">
    <cfRule type="cellIs" dxfId="0" priority="2" operator="notEqual">
      <formula>1</formula>
    </cfRule>
  </conditionalFormatting>
  <pageMargins left="0.39370078740157483" right="0.39370078740157483" top="0.59055118110236227" bottom="0.39370078740157483" header="0.31496062992125984" footer="0.31496062992125984"/>
  <pageSetup paperSize="9" scale="91" fitToHeight="0" pageOrder="overThenDown" orientation="portrait" r:id="rId1"/>
  <headerFooter>
    <oddHeader>&amp;L【フェムテック導入による職場環境の整備等奨励金】</oddHeader>
    <oddFooter>&amp;P / &amp;N ページ</oddFooter>
  </headerFooter>
  <rowBreaks count="5" manualBreakCount="5">
    <brk id="39" max="12" man="1"/>
    <brk id="82" max="12" man="1"/>
    <brk id="128" max="12" man="1"/>
    <brk id="169" max="12" man="1"/>
    <brk id="205" max="12"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【はじめに】</vt:lpstr>
      <vt:lpstr>回答票（見本）</vt:lpstr>
      <vt:lpstr>集計作業用</vt:lpstr>
      <vt:lpstr>（様式）社内意向調査集計結果★要提出</vt:lpstr>
      <vt:lpstr>'（様式）社内意向調査集計結果★要提出'!OLE_LINK2</vt:lpstr>
      <vt:lpstr>'（様式）社内意向調査集計結果★要提出'!Print_Area</vt:lpstr>
      <vt:lpstr>'回答票（見本）'!Print_Area</vt:lpstr>
      <vt:lpstr>'（様式）社内意向調査集計結果★要提出'!Print_Titles</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宮川　香織</cp:lastModifiedBy>
  <cp:lastPrinted>2025-09-08T06:03:26Z</cp:lastPrinted>
  <dcterms:created xsi:type="dcterms:W3CDTF">2019-05-29T01:05:52Z</dcterms:created>
  <dcterms:modified xsi:type="dcterms:W3CDTF">2025-09-08T08:06:51Z</dcterms:modified>
</cp:coreProperties>
</file>